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 101 1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101 102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101 102 Pol'!$A$1:$W$203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9" i="12" l="1"/>
  <c r="G135" i="12"/>
  <c r="G132" i="12"/>
  <c r="E127" i="12" l="1"/>
  <c r="E123" i="12"/>
  <c r="E125" i="12"/>
  <c r="E143" i="12" l="1"/>
  <c r="E141" i="12" s="1"/>
  <c r="E126" i="12"/>
  <c r="E120" i="12"/>
  <c r="I52" i="1" l="1"/>
  <c r="BA200" i="12"/>
  <c r="BA198" i="12"/>
  <c r="BA192" i="12"/>
  <c r="BA190" i="12"/>
  <c r="BA10" i="12"/>
  <c r="G9" i="12"/>
  <c r="M9" i="12" s="1"/>
  <c r="I9" i="12"/>
  <c r="K9" i="12"/>
  <c r="O9" i="12"/>
  <c r="Q9" i="12"/>
  <c r="V9" i="12"/>
  <c r="G13" i="12"/>
  <c r="G8" i="12" s="1"/>
  <c r="I49" i="1" s="1"/>
  <c r="I13" i="12"/>
  <c r="K13" i="12"/>
  <c r="O13" i="12"/>
  <c r="Q13" i="12"/>
  <c r="V13" i="12"/>
  <c r="G17" i="12"/>
  <c r="M17" i="12" s="1"/>
  <c r="I17" i="12"/>
  <c r="I8" i="12" s="1"/>
  <c r="K17" i="12"/>
  <c r="O17" i="12"/>
  <c r="Q17" i="12"/>
  <c r="V17" i="12"/>
  <c r="G21" i="12"/>
  <c r="M21" i="12" s="1"/>
  <c r="I21" i="12"/>
  <c r="K21" i="12"/>
  <c r="O21" i="12"/>
  <c r="Q21" i="12"/>
  <c r="V21" i="12"/>
  <c r="G24" i="12"/>
  <c r="I24" i="12"/>
  <c r="K24" i="12"/>
  <c r="O24" i="12"/>
  <c r="Q24" i="12"/>
  <c r="V24" i="12"/>
  <c r="G28" i="12"/>
  <c r="M28" i="12" s="1"/>
  <c r="I28" i="12"/>
  <c r="K28" i="12"/>
  <c r="O28" i="12"/>
  <c r="Q28" i="12"/>
  <c r="V28" i="12"/>
  <c r="G34" i="12"/>
  <c r="M34" i="12" s="1"/>
  <c r="I34" i="12"/>
  <c r="K34" i="12"/>
  <c r="K23" i="12" s="1"/>
  <c r="O34" i="12"/>
  <c r="Q34" i="12"/>
  <c r="V34" i="12"/>
  <c r="G39" i="12"/>
  <c r="I39" i="12"/>
  <c r="K39" i="12"/>
  <c r="M39" i="12"/>
  <c r="O39" i="12"/>
  <c r="Q39" i="12"/>
  <c r="V39" i="12"/>
  <c r="G43" i="12"/>
  <c r="M43" i="12" s="1"/>
  <c r="I43" i="12"/>
  <c r="K43" i="12"/>
  <c r="O43" i="12"/>
  <c r="Q43" i="12"/>
  <c r="V43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4" i="12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V53" i="12" s="1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9" i="12"/>
  <c r="M69" i="12" s="1"/>
  <c r="I69" i="12"/>
  <c r="K69" i="12"/>
  <c r="O69" i="12"/>
  <c r="Q69" i="12"/>
  <c r="V69" i="12"/>
  <c r="G73" i="12"/>
  <c r="I73" i="12"/>
  <c r="K73" i="12"/>
  <c r="M73" i="12"/>
  <c r="O73" i="12"/>
  <c r="Q73" i="12"/>
  <c r="V73" i="12"/>
  <c r="G76" i="12"/>
  <c r="I76" i="12"/>
  <c r="K76" i="12"/>
  <c r="M76" i="12"/>
  <c r="O76" i="12"/>
  <c r="Q76" i="12"/>
  <c r="V76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7" i="12"/>
  <c r="M87" i="12" s="1"/>
  <c r="I87" i="12"/>
  <c r="K87" i="12"/>
  <c r="O87" i="12"/>
  <c r="Q87" i="12"/>
  <c r="V87" i="12"/>
  <c r="G91" i="12"/>
  <c r="I91" i="12"/>
  <c r="K91" i="12"/>
  <c r="M91" i="12"/>
  <c r="O91" i="12"/>
  <c r="Q91" i="12"/>
  <c r="V91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K106" i="12"/>
  <c r="V106" i="12"/>
  <c r="G107" i="12"/>
  <c r="G106" i="12" s="1"/>
  <c r="I107" i="12"/>
  <c r="I106" i="12" s="1"/>
  <c r="K107" i="12"/>
  <c r="O107" i="12"/>
  <c r="O106" i="12" s="1"/>
  <c r="Q107" i="12"/>
  <c r="Q106" i="12" s="1"/>
  <c r="V107" i="12"/>
  <c r="G110" i="12"/>
  <c r="I110" i="12"/>
  <c r="K110" i="12"/>
  <c r="M110" i="12"/>
  <c r="O110" i="12"/>
  <c r="Q110" i="12"/>
  <c r="V110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O109" i="12" s="1"/>
  <c r="Q115" i="12"/>
  <c r="V115" i="12"/>
  <c r="G117" i="12"/>
  <c r="M117" i="12" s="1"/>
  <c r="I117" i="12"/>
  <c r="K117" i="12"/>
  <c r="O117" i="12"/>
  <c r="Q117" i="12"/>
  <c r="Q109" i="12" s="1"/>
  <c r="V117" i="12"/>
  <c r="G120" i="12"/>
  <c r="I120" i="12"/>
  <c r="K120" i="12"/>
  <c r="O120" i="12"/>
  <c r="Q120" i="12"/>
  <c r="V120" i="12"/>
  <c r="G123" i="12"/>
  <c r="I123" i="12"/>
  <c r="K123" i="12"/>
  <c r="O123" i="12"/>
  <c r="Q123" i="12"/>
  <c r="V123" i="12"/>
  <c r="G127" i="12"/>
  <c r="M127" i="12" s="1"/>
  <c r="I127" i="12"/>
  <c r="K127" i="12"/>
  <c r="O127" i="12"/>
  <c r="Q127" i="12"/>
  <c r="V127" i="12"/>
  <c r="G138" i="12"/>
  <c r="M138" i="12" s="1"/>
  <c r="I138" i="12"/>
  <c r="K138" i="12"/>
  <c r="O138" i="12"/>
  <c r="Q138" i="12"/>
  <c r="V138" i="12"/>
  <c r="G141" i="12"/>
  <c r="M141" i="12" s="1"/>
  <c r="I141" i="12"/>
  <c r="K141" i="12"/>
  <c r="O141" i="12"/>
  <c r="Q141" i="12"/>
  <c r="V141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9" i="12"/>
  <c r="M149" i="12" s="1"/>
  <c r="I149" i="12"/>
  <c r="K149" i="12"/>
  <c r="O149" i="12"/>
  <c r="Q149" i="12"/>
  <c r="V149" i="12"/>
  <c r="G152" i="12"/>
  <c r="M152" i="12" s="1"/>
  <c r="I152" i="12"/>
  <c r="K152" i="12"/>
  <c r="O152" i="12"/>
  <c r="Q152" i="12"/>
  <c r="V152" i="12"/>
  <c r="G156" i="12"/>
  <c r="M156" i="12" s="1"/>
  <c r="I156" i="12"/>
  <c r="K156" i="12"/>
  <c r="O156" i="12"/>
  <c r="Q156" i="12"/>
  <c r="V156" i="12"/>
  <c r="I159" i="12"/>
  <c r="O159" i="12"/>
  <c r="G160" i="12"/>
  <c r="M160" i="12" s="1"/>
  <c r="M159" i="12" s="1"/>
  <c r="I160" i="12"/>
  <c r="K160" i="12"/>
  <c r="K159" i="12" s="1"/>
  <c r="O160" i="12"/>
  <c r="Q160" i="12"/>
  <c r="Q159" i="12" s="1"/>
  <c r="V160" i="12"/>
  <c r="V159" i="12" s="1"/>
  <c r="G162" i="12"/>
  <c r="G161" i="12" s="1"/>
  <c r="I56" i="1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V161" i="12" s="1"/>
  <c r="G172" i="12"/>
  <c r="I172" i="12"/>
  <c r="K172" i="12"/>
  <c r="M172" i="12"/>
  <c r="O172" i="12"/>
  <c r="Q172" i="12"/>
  <c r="V172" i="12"/>
  <c r="G178" i="12"/>
  <c r="M178" i="12" s="1"/>
  <c r="I178" i="12"/>
  <c r="K178" i="12"/>
  <c r="O178" i="12"/>
  <c r="Q178" i="12"/>
  <c r="V178" i="12"/>
  <c r="G185" i="12"/>
  <c r="M185" i="12" s="1"/>
  <c r="I185" i="12"/>
  <c r="K185" i="12"/>
  <c r="O185" i="12"/>
  <c r="Q185" i="12"/>
  <c r="V185" i="12"/>
  <c r="G188" i="12"/>
  <c r="I188" i="12"/>
  <c r="K188" i="12"/>
  <c r="M188" i="12"/>
  <c r="O188" i="12"/>
  <c r="Q188" i="12"/>
  <c r="V188" i="12"/>
  <c r="G191" i="12"/>
  <c r="M191" i="12" s="1"/>
  <c r="I191" i="12"/>
  <c r="K191" i="12"/>
  <c r="O191" i="12"/>
  <c r="Q191" i="12"/>
  <c r="V191" i="12"/>
  <c r="G193" i="12"/>
  <c r="M193" i="12" s="1"/>
  <c r="I193" i="12"/>
  <c r="K193" i="12"/>
  <c r="O193" i="12"/>
  <c r="Q193" i="12"/>
  <c r="Q184" i="12" s="1"/>
  <c r="V193" i="12"/>
  <c r="G194" i="12"/>
  <c r="M194" i="12" s="1"/>
  <c r="I194" i="12"/>
  <c r="K194" i="12"/>
  <c r="O194" i="12"/>
  <c r="Q194" i="12"/>
  <c r="V194" i="12"/>
  <c r="K196" i="12"/>
  <c r="G197" i="12"/>
  <c r="I197" i="12"/>
  <c r="K197" i="12"/>
  <c r="O197" i="12"/>
  <c r="O196" i="12" s="1"/>
  <c r="Q197" i="12"/>
  <c r="Q196" i="12" s="1"/>
  <c r="V197" i="12"/>
  <c r="V196" i="12" s="1"/>
  <c r="G199" i="12"/>
  <c r="M199" i="12" s="1"/>
  <c r="I199" i="12"/>
  <c r="K199" i="12"/>
  <c r="O199" i="12"/>
  <c r="Q199" i="12"/>
  <c r="V199" i="12"/>
  <c r="AE202" i="12"/>
  <c r="F41" i="1" s="1"/>
  <c r="I18" i="1"/>
  <c r="I17" i="1"/>
  <c r="H42" i="1"/>
  <c r="M120" i="12" l="1"/>
  <c r="G119" i="12"/>
  <c r="K184" i="12"/>
  <c r="Q53" i="12"/>
  <c r="G23" i="12"/>
  <c r="I50" i="1" s="1"/>
  <c r="Q8" i="12"/>
  <c r="O184" i="12"/>
  <c r="I161" i="12"/>
  <c r="Q119" i="12"/>
  <c r="K109" i="12"/>
  <c r="O53" i="12"/>
  <c r="I23" i="12"/>
  <c r="V8" i="12"/>
  <c r="G159" i="12"/>
  <c r="I55" i="1" s="1"/>
  <c r="K8" i="12"/>
  <c r="I184" i="12"/>
  <c r="V109" i="12"/>
  <c r="O23" i="12"/>
  <c r="I53" i="12"/>
  <c r="G53" i="12"/>
  <c r="I51" i="1" s="1"/>
  <c r="I196" i="12"/>
  <c r="Q161" i="12"/>
  <c r="I109" i="12"/>
  <c r="K53" i="12"/>
  <c r="Q23" i="12"/>
  <c r="V184" i="12"/>
  <c r="K161" i="12"/>
  <c r="G196" i="12"/>
  <c r="I58" i="1" s="1"/>
  <c r="I20" i="1" s="1"/>
  <c r="O161" i="12"/>
  <c r="V23" i="12"/>
  <c r="O8" i="12"/>
  <c r="V119" i="12"/>
  <c r="K119" i="12"/>
  <c r="F40" i="1"/>
  <c r="I119" i="12"/>
  <c r="F39" i="1"/>
  <c r="O119" i="12"/>
  <c r="M109" i="12"/>
  <c r="M184" i="12"/>
  <c r="G184" i="12"/>
  <c r="I57" i="1" s="1"/>
  <c r="I19" i="1" s="1"/>
  <c r="M162" i="12"/>
  <c r="M161" i="12" s="1"/>
  <c r="M123" i="12"/>
  <c r="M119" i="12" s="1"/>
  <c r="G109" i="12"/>
  <c r="I53" i="1" s="1"/>
  <c r="M107" i="12"/>
  <c r="M106" i="12" s="1"/>
  <c r="M54" i="12"/>
  <c r="M53" i="12" s="1"/>
  <c r="M24" i="12"/>
  <c r="M23" i="12" s="1"/>
  <c r="M13" i="12"/>
  <c r="M8" i="12" s="1"/>
  <c r="AF202" i="12"/>
  <c r="M197" i="12"/>
  <c r="M196" i="12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2" i="1" l="1"/>
  <c r="G23" i="1" s="1"/>
  <c r="G202" i="12"/>
  <c r="I54" i="1"/>
  <c r="G39" i="1"/>
  <c r="G42" i="1" s="1"/>
  <c r="G25" i="1" s="1"/>
  <c r="G41" i="1"/>
  <c r="I41" i="1" s="1"/>
  <c r="G40" i="1"/>
  <c r="I40" i="1" s="1"/>
  <c r="I16" i="1" l="1"/>
  <c r="I21" i="1" s="1"/>
  <c r="I59" i="1"/>
  <c r="A27" i="1"/>
  <c r="A28" i="1" s="1"/>
  <c r="G28" i="1" s="1"/>
  <c r="G27" i="1" s="1"/>
  <c r="G29" i="1" s="1"/>
  <c r="I39" i="1"/>
  <c r="I42" i="1" s="1"/>
  <c r="J41" i="1" l="1"/>
  <c r="J40" i="1"/>
  <c r="J39" i="1"/>
  <c r="J42" i="1" s="1"/>
  <c r="J55" i="1"/>
  <c r="J49" i="1"/>
  <c r="J51" i="1"/>
  <c r="J52" i="1"/>
  <c r="J53" i="1"/>
  <c r="J57" i="1"/>
  <c r="J56" i="1"/>
  <c r="J58" i="1"/>
  <c r="J50" i="1"/>
  <c r="J54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kovar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<sst xmlns="http://schemas.openxmlformats.org/spreadsheetml/2006/main" count="787" uniqueCount="325">
  <si>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</si>
  <si>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</si>
  <si>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</si>
  <si>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</si>
  <si>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</si>
  <si>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</si>
  <si>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</si>
  <si>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</si>
  <si>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</si>
  <si>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</si>
  <si>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</si>
  <si>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</si>
  <si>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</si>
  <si>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</si>
  <si>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</si>
  <si>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</si>
  <si>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</si>
  <si>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</si>
  <si>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</si>
  <si>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</si>
  <si>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</si>
  <si>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</si>
  <si>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</si>
  <si>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</si>
  <si>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</si>
  <si>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</si>
  <si>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</si>
  <si>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</si>
  <si>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</si>
  <si>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</si>
  <si>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</si>
  <si>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</si>
  <si>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</si>
  <si>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</si>
  <si>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</si>
  <si>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</si>
  <si>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</si>
  <si>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</si>
  <si>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</si>
  <si>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</si>
  <si>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</si>
  <si>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</si>
  <si>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</si>
  <si>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102</t>
  </si>
  <si>
    <t>Brněnská</t>
  </si>
  <si>
    <t>SO 101</t>
  </si>
  <si>
    <t>Místo pro přecházení ul. Brněnská před domem 146</t>
  </si>
  <si>
    <t>Objekt:</t>
  </si>
  <si>
    <t>Rozpočet:</t>
  </si>
  <si>
    <t>2018_525</t>
  </si>
  <si>
    <t>Tišnov, místo pro přecházení ul. Brněnská před domem 146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</si>
  <si>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</si>
  <si>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</si>
  <si>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</si>
  <si>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</si>
  <si>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</si>
  <si>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</si>
  <si>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</si>
  <si>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</si>
  <si>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</si>
  <si>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59</t>
  </si>
  <si>
    <t>8</t>
  </si>
  <si>
    <t>Trubní vedení</t>
  </si>
  <si>
    <t>9</t>
  </si>
  <si>
    <t>Ostatní konstrukce, bourání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</si>
  <si>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</si>
  <si>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</si>
  <si>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</si>
  <si>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</si>
  <si>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</si>
  <si>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</si>
  <si>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</si>
  <si>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</si>
  <si>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</si>
  <si>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</si>
  <si>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</si>
  <si>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</si>
  <si>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</si>
  <si>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</si>
  <si>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</si>
  <si>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</si>
  <si>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</si>
  <si>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</si>
  <si>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</si>
  <si>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</si>
  <si>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</si>
  <si>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</si>
  <si>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</si>
  <si>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</si>
  <si>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</si>
  <si>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</si>
  <si>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</si>
  <si>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</si>
  <si>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</si>
  <si>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</si>
  <si>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</si>
  <si>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</si>
  <si>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</si>
  <si>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</si>
  <si>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</si>
  <si>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</si>
  <si>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113151119R00</t>
  </si>
  <si>
    <t>Odstranění podkladu, krytu frézováním povrch živičný, plochy do 500 m2 na jednom objektu nebo při provádění pruhu šířky do  750 mm, tloušťky 100 mm</t>
  </si>
  <si>
    <t>m2</t>
  </si>
  <si>
    <t>822-1</t>
  </si>
  <si>
    <t>RTS 18/ II</t>
  </si>
  <si>
    <t>POL1_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</si>
  <si>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</si>
  <si>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</si>
  <si>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 xml:space="preserve">Vyfrezování asfaltových vrstev : </t>
  </si>
  <si>
    <t>VV</t>
  </si>
  <si>
    <t>kryt stávající vozovky : 64,0</t>
  </si>
  <si>
    <t>113107630R00</t>
  </si>
  <si>
    <t>Odstranění podkladů nebo krytů z kameniva hrubého drceného, v ploše jednotlivě nad 50 m2, tloušťka vrstvy 300 mm</t>
  </si>
  <si>
    <t>POL1_1</t>
  </si>
  <si>
    <t>Odstranění podkladu asflatové vozovky pl. nad 50 m2, kam. drcené tl. 30 cm : 64,0</t>
  </si>
  <si>
    <t>Odstranění podkladu pod dlážděnou vozovkou : 4,0</t>
  </si>
  <si>
    <t>Odstranění podkladu přídlažby, kam. drcené tl. 30 cm : 2,75</t>
  </si>
  <si>
    <t>113106121R00</t>
  </si>
  <si>
    <t>Rozebrání betonové dlažby tl.: 60 mm : 13,0</t>
  </si>
  <si>
    <t>Rozebrání betonové dlažby tl.: 80 mm : 4,0</t>
  </si>
  <si>
    <t>Rozebrání betonové přídlažby tl. 80 mm : 22,0*0,25</t>
  </si>
  <si>
    <t>113202111R00</t>
  </si>
  <si>
    <t>m</t>
  </si>
  <si>
    <t>Vytrhání obrub z krajníků nebo obrubníků stojatých : 23,0</t>
  </si>
  <si>
    <t>577132111R00</t>
  </si>
  <si>
    <t xml:space="preserve">Skladba konstrukce vozovky : </t>
  </si>
  <si>
    <t xml:space="preserve">Asfaltový beton pro obrusné vrstvy : </t>
  </si>
  <si>
    <t>ACO11+, PMB 25/55-65, tl. 40 mm : 9,5</t>
  </si>
  <si>
    <t>573231110R00</t>
  </si>
  <si>
    <t xml:space="preserve">Spojovací postřik : </t>
  </si>
  <si>
    <t>PS-E, 0,4 kg/m2 : 9,5</t>
  </si>
  <si>
    <t>PS-E 0,5kg/m2 : 9,0</t>
  </si>
  <si>
    <t>565141211R00</t>
  </si>
  <si>
    <t>Podklad z kameniva obaleného asfaltem ACP 16+ až ACP 22+, v pruhu šířky přes 3 m, třídy 1, tloušťka po zhutnění 60 mm</t>
  </si>
  <si>
    <t>s rozprostřením a zhutněním</t>
  </si>
  <si>
    <t xml:space="preserve">Asfaltový beton pro podkladní vrstvy : </t>
  </si>
  <si>
    <t>ACP16+, 50/70, tl. 60 mm : 9,0</t>
  </si>
  <si>
    <t>564851111RT2</t>
  </si>
  <si>
    <t>Podklad ze štěrkodrti s rozprostřením a zhutněním frakce 0-32 mm, tloušťka po zhutnění 150 mm</t>
  </si>
  <si>
    <t xml:space="preserve">Skladba konstrukce vozovky - dosypy : </t>
  </si>
  <si>
    <t xml:space="preserve">Štěrkodrť fr. 0-32 mm : </t>
  </si>
  <si>
    <t>ŠDb : 5,0</t>
  </si>
  <si>
    <t>181101102R00</t>
  </si>
  <si>
    <t xml:space="preserve">Zhutnění zemní pláně min. na 45 MPa : </t>
  </si>
  <si>
    <t>Urovnaná a zhutněná zemní pláň : 9,0</t>
  </si>
  <si>
    <t xml:space="preserve">Skladba konstrukce chodniku a dlážděné vozovky : </t>
  </si>
  <si>
    <t>Urovnaná a zhutněná zemní pláň pod příčným prahem : 58,0</t>
  </si>
  <si>
    <t>460030081R00</t>
  </si>
  <si>
    <t>Řezání spáry v asfaltu nebo betonu</t>
  </si>
  <si>
    <t>Zařezání spáry : 12,5</t>
  </si>
  <si>
    <t>599142111R00</t>
  </si>
  <si>
    <t>Zaliti spáry zalivkou z modifikovaného asfaltu : 12,5</t>
  </si>
  <si>
    <t>917932131R00</t>
  </si>
  <si>
    <t>Osazení silniční přídlažby  z betonových dlaždic o rozměru 500x250 mm,  , lože z betonu C20/25, bez dodávky přídlažby</t>
  </si>
  <si>
    <t>Kladení betonové přídlažby tl. 80 mm : 4,0</t>
  </si>
  <si>
    <t>592162116R</t>
  </si>
  <si>
    <t>kus</t>
  </si>
  <si>
    <t>SPCM</t>
  </si>
  <si>
    <t>POL3_</t>
  </si>
  <si>
    <t>Betonová přídlažba 500x250 : 8</t>
  </si>
  <si>
    <t>0,05</t>
  </si>
  <si>
    <t>596215020R00</t>
  </si>
  <si>
    <t xml:space="preserve">Skladba konstrukce chodniku : </t>
  </si>
  <si>
    <t>Betonová dlažba : 5,5</t>
  </si>
  <si>
    <t>Betonová dlažba - reliéfní, červená : 10,5</t>
  </si>
  <si>
    <t>596215028R00</t>
  </si>
  <si>
    <t>Položka pořadí 14 : 16,00000</t>
  </si>
  <si>
    <t>59245110R</t>
  </si>
  <si>
    <t>POL3_0</t>
  </si>
  <si>
    <t>592451151R</t>
  </si>
  <si>
    <t>596291111R00</t>
  </si>
  <si>
    <t>Řezání zámkové dlažby tl. 60 mm : 19,0</t>
  </si>
  <si>
    <t>596215040R00</t>
  </si>
  <si>
    <t xml:space="preserve">Skladba konstrukce pojizdene dlazby : </t>
  </si>
  <si>
    <t>Betonová dlažba - šedá : 44,0</t>
  </si>
  <si>
    <t>Betonová dlažba - červená : 13,0</t>
  </si>
  <si>
    <t>Betonová dlažba - reliéfní, červená : 1,0</t>
  </si>
  <si>
    <t>596215048R00</t>
  </si>
  <si>
    <t>Položka pořadí 19 : 58,00000</t>
  </si>
  <si>
    <t>592451170R</t>
  </si>
  <si>
    <t>Betonová dlažba : 44,0</t>
  </si>
  <si>
    <t>592451171R</t>
  </si>
  <si>
    <t>592451158R</t>
  </si>
  <si>
    <t>596291113R00</t>
  </si>
  <si>
    <t>Řezání zámkové dlažby tl. 80 mm : 21,0</t>
  </si>
  <si>
    <t xml:space="preserve">Skladba konstrukce zpomalovacího prahu : </t>
  </si>
  <si>
    <t>ŠDb : 59,0</t>
  </si>
  <si>
    <t>564861111RT2</t>
  </si>
  <si>
    <t>Podklad ze štěrkodrti s rozprostřením a zhutněním frakce 0-32 mm, tloušťka po zhutnění 200 mm</t>
  </si>
  <si>
    <t>ŠDb : 61,0</t>
  </si>
  <si>
    <t>89921X01</t>
  </si>
  <si>
    <t>Výšková úprava poklopů</t>
  </si>
  <si>
    <t>Vlastní</t>
  </si>
  <si>
    <t>Součtová</t>
  </si>
  <si>
    <t>POL2_</t>
  </si>
  <si>
    <t>poklopy vodovodních šoupat : 2</t>
  </si>
  <si>
    <t>917862111RX3</t>
  </si>
  <si>
    <t>Osazení stojat. obrub.bet. s opěrou,lože z C25/30 XF2+XD1</t>
  </si>
  <si>
    <t>Indiv</t>
  </si>
  <si>
    <t>silniční betonovy obrubnik  100/15/25 cm  včetně uložení  a obetonování obvykle 100 mm bet. : 22,5</t>
  </si>
  <si>
    <t>betonovy obrubnik  100/10/25 cm  včetně uložení  a obetonování obvykle 100 mm bet. : 12,5</t>
  </si>
  <si>
    <t>59217472R</t>
  </si>
  <si>
    <t>silniční betonovy obrubnik  100/15/25 cm  včetně uložení  a obetonování obvykle 100 mm bet.: 22,5*1,05 : 24</t>
  </si>
  <si>
    <t>59217420R</t>
  </si>
  <si>
    <t>betonovy obrubnik  100/10/20 cm  včetně uložení  a obetonování obvykle 100 mm bet.: 12,5*1,05 : 14</t>
  </si>
  <si>
    <t>952312151RX6</t>
  </si>
  <si>
    <t>Betonové lože z betonu C 25/30 XF2+XD1</t>
  </si>
  <si>
    <t>m3</t>
  </si>
  <si>
    <t>betonové lože navíc - beton C25/30 XF2+XD1 : 0,5</t>
  </si>
  <si>
    <t>914991001R00</t>
  </si>
  <si>
    <t>914992001R00</t>
  </si>
  <si>
    <t>914993001R00</t>
  </si>
  <si>
    <t>914991006R00</t>
  </si>
  <si>
    <t>Světla '6x S7 typ 1 navíc 6ks : 6</t>
  </si>
  <si>
    <t>914992006R00</t>
  </si>
  <si>
    <t>914993006R00</t>
  </si>
  <si>
    <t>915791112R00</t>
  </si>
  <si>
    <t xml:space="preserve">Vodorovne dopravni znaceni : </t>
  </si>
  <si>
    <t>bile VDZ - V17 2x : 5*0,25</t>
  </si>
  <si>
    <t>915721112R00</t>
  </si>
  <si>
    <t xml:space="preserve">Vodorovne dopravni znaceni : : </t>
  </si>
  <si>
    <t>915791111R00</t>
  </si>
  <si>
    <t>Předznačení pro vodorovné značení pro dělící čáry, vodící proužky</t>
  </si>
  <si>
    <t>stříkané barvou nebo prováděné z nátěrových hmot</t>
  </si>
  <si>
    <t>bile VDZ - V4 : 10</t>
  </si>
  <si>
    <t>915712112R00</t>
  </si>
  <si>
    <t>Vodorovné značení krytů silnovrstvé, vodicích proužků šířky 250 mm</t>
  </si>
  <si>
    <t>998223011R00</t>
  </si>
  <si>
    <t>t</t>
  </si>
  <si>
    <t>POL7_</t>
  </si>
  <si>
    <t>979999X02</t>
  </si>
  <si>
    <t>Odvoz asfaltového recyklátu na obalovnu</t>
  </si>
  <si>
    <t>odvoz do vzdálenosti 6 km : (64,0)*0,22</t>
  </si>
  <si>
    <t>979999X01</t>
  </si>
  <si>
    <t>Uložení asfaltového recyklátu na obalovně</t>
  </si>
  <si>
    <t>Odstranění stávajících asfaltových vrstev frézováním o tl. 100 mm : (64,0)*0,22</t>
  </si>
  <si>
    <t>979081111R00</t>
  </si>
  <si>
    <t>Odvoz suti a vybour. hmot na skládku do 1 km</t>
  </si>
  <si>
    <t>Odstranění podkladu pl. nad 50 m2, kam. drcené tl. 30 cm : (70,75)*0,66</t>
  </si>
  <si>
    <t>Rozebrání betonové dlažby tl.: 60 mm : (13,0)*0,138</t>
  </si>
  <si>
    <t>Rozebrání betonové dlažby tl.: 80 mm : (4,0)*0,138</t>
  </si>
  <si>
    <t>Rozebrání betonové přídlažby tl. 80 mm - 22 m : (22,0*0,25)*0,138</t>
  </si>
  <si>
    <t>Vytrhání obrub z krajníků nebo obrubníků stojatých : (23,0)*0,27</t>
  </si>
  <si>
    <t>979081121R00</t>
  </si>
  <si>
    <t>POL1_9</t>
  </si>
  <si>
    <t>Odstranění podkladu pl. nad 50 m2, kam. drcené tl. 30 cm : (70,75)*0,66*5</t>
  </si>
  <si>
    <t>Rozebrání betonové dlažby tl.: 60 mm : (13,0)*0,138*5</t>
  </si>
  <si>
    <t>Rozebrání betonové dlažby tl.: 80 mm : (4,0)*0,138*5</t>
  </si>
  <si>
    <t>Rozebrání betonové přídlažby tl. 80 mm - 22 m : (22,0*0,25)*0,138*5</t>
  </si>
  <si>
    <t>Vytrhání obrub z krajníků nebo obrubníků stojatých : (23,0)*0,27*5</t>
  </si>
  <si>
    <t>979990001R00</t>
  </si>
  <si>
    <t>004111010R</t>
  </si>
  <si>
    <t xml:space="preserve">Průzkumné práce </t>
  </si>
  <si>
    <t>Soubor</t>
  </si>
  <si>
    <t>POL99_8</t>
  </si>
  <si>
    <t>POP</t>
  </si>
  <si>
    <t>Pasportizace stejných nemovitostí po dokončení stavby.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</si>
  <si>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</si>
  <si>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</si>
  <si>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</si>
  <si>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</si>
  <si>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</si>
  <si>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</si>
  <si>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005124010R</t>
  </si>
  <si>
    <t>Koordinační činnost</t>
  </si>
  <si>
    <t>005121 R</t>
  </si>
  <si>
    <t>Zařízení staveniště</t>
  </si>
  <si>
    <t>Veškeré náklady spojené s vybudováním, provozem a odstraněním zařízení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</si>
  <si>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</si>
  <si>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</si>
  <si>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</si>
  <si>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</si>
  <si>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</si>
  <si>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 a dokumentace skutečného provedení stavby.</t>
  </si>
  <si>
    <t>SUM</t>
  </si>
  <si>
    <t>Pasportizace stávajících nemovitostí před stavbou.</t>
  </si>
  <si>
    <t>Geodetické zaměření rohů stavby, stabilizace bodů a sestavení laviček.</t>
  </si>
  <si>
    <t>END</t>
  </si>
  <si>
    <t xml:space="preserve">Dočasné značení po dobu 2 měsíců : </t>
  </si>
  <si>
    <t>Podstavce pro dočasné značení navíc 9k : 4*30*2</t>
  </si>
  <si>
    <t>Světla '6x S7 typ 1 navíc 6ks : 6*30*2</t>
  </si>
  <si>
    <t>914991003R00</t>
  </si>
  <si>
    <t>Zábrana pro označení uzavírky (č. Z 2) : 2</t>
  </si>
  <si>
    <t>914992003R00</t>
  </si>
  <si>
    <t>Zábrana pro označení uzavírky (č. Z 2) : 2*30*2</t>
  </si>
  <si>
    <t>914993003R00</t>
  </si>
  <si>
    <t>Dočasné dopravni znacky : 20</t>
  </si>
  <si>
    <t>Dočasné dopravni znacky : 20*30*2</t>
  </si>
  <si>
    <t>Položka pořadí 32 : 20,00000</t>
  </si>
  <si>
    <t>Položka pořadí 38 : 6,00000</t>
  </si>
  <si>
    <t>Rozebrání dlažeb z betonových dlaždic na sucho</t>
  </si>
  <si>
    <t>Vytrhání obrub obrubníků silničních</t>
  </si>
  <si>
    <t>Beton asfalt. ACO 11+ obrusný, š.nad 3 m, tl. 4 cm</t>
  </si>
  <si>
    <t>Postřik živičný spojovací z emulze 0,3-0,5 kg/m2</t>
  </si>
  <si>
    <t>Úprava pláně v zářezech v hor. 1-4, se zhutněním</t>
  </si>
  <si>
    <t>Úprava zálivky dil.spár hloubky do 4 cm š. do 4 cm</t>
  </si>
  <si>
    <t>Přídlažba silniční; beton; l = 500 mm; š = 250 mm; h = 80 mm; přírodní</t>
  </si>
  <si>
    <t>Kladení zámkové dlažby tl. 6 cm do drtě tl. 3 cm</t>
  </si>
  <si>
    <t>Příplatek za více barev dlažby tl. 6 cm, do drtě</t>
  </si>
  <si>
    <t>Dlažba betonová dvouvrstvá, skladebná; obdélník; šedá; l = 200 mm; š = 100 mm; tl. 60,0 mm</t>
  </si>
  <si>
    <t>Dlažba betonová dvouvrstvá, skladebná; obdélník; dlaždice pro nevidomé; červená; l = 200 mm; š = 100 mm; tl. 60,0 mm</t>
  </si>
  <si>
    <t>Řezání zámkové dlažby tl. 60 mm</t>
  </si>
  <si>
    <t>Kladení zámkové dlažby tl. 8 cm do drtě tl. 4 cm</t>
  </si>
  <si>
    <t>Příplatek za více barev dlažby tl. 8 cm, do drtě</t>
  </si>
  <si>
    <t>Dlažba betonová dvouvrstvá; obdélník; šedá; l = 200 mm; š = 100 mm; tl. 80,0 mm</t>
  </si>
  <si>
    <t>Dlažba betonová dvouvrstvá; obdélník; červená; l = 200 mm; š = 100 mm; tl. 80,0 mm</t>
  </si>
  <si>
    <t>Dlažba betonová dvouvrstvá, skladebná; obdélník; dlaždice pro nevidomé; červená; l = 200 mm; š = 100 mm; tl. 80,0 mm</t>
  </si>
  <si>
    <t>Řezání zámkové dlažby tl. 80 mm</t>
  </si>
  <si>
    <t>Obrubník silniční materiál beton; l = 1000,0 mm; š = 150,0 mm; h = 250,0 mm; barva šedá</t>
  </si>
  <si>
    <t>Obrubník chodníkový materiál beton; l = 1000,0 mm; š = 100,0 mm; h = 200,0 mm; barva šedá</t>
  </si>
  <si>
    <t>Montáž dočasné značky včetně stojanu</t>
  </si>
  <si>
    <t>Nájem dopravní značky včetně stojanu - den</t>
  </si>
  <si>
    <t>Demontáž dočasné značky včetně stojanu</t>
  </si>
  <si>
    <t>Montáž dočasné zábrany vč. sloupků a podstavců</t>
  </si>
  <si>
    <t>Nájem zábrany včetně podstavců - den</t>
  </si>
  <si>
    <t>Demontáž dočasné zábrany vč.sloupků a podstavců</t>
  </si>
  <si>
    <t>Montáž výstražného světla vč.baterie a seřízení</t>
  </si>
  <si>
    <t>Nájem výstražného světla vč.baterie-den</t>
  </si>
  <si>
    <t xml:space="preserve">Demontáž dočasného výstražného světla vč. baterie </t>
  </si>
  <si>
    <t>Předznačení pro značení stopčáry, zebry, nápisů</t>
  </si>
  <si>
    <t>Vodorovné značení silnovrstvé stopčar,zeber atd.</t>
  </si>
  <si>
    <t>Přesun hmot, pozemní komunikace, kryt dlážděný</t>
  </si>
  <si>
    <t>Příplatek k odvozu za každý další 1 km</t>
  </si>
  <si>
    <t>Poplatek za skládku stavební suti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</si>
</sst>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35" t="s">
        <v>39</v>
      </c>
      <c r="B2" s="235"/>
      <c r="C2" s="235"/>
      <c r="D2" s="235"/>
      <c r="E2" s="235"/>
      <c r="F2" s="235"/>
      <c r="G2" s="235"/>
    </row>
  </sheetData>
  <sheetProtection algorithmName="SHA-512" hashValue="FnqS3kXQuXIyG1h8AWtuou40DOkspPIpoUOQoGmxYUcnQ7VpunjWJf5R9Eklj5E27z0kxa++yAgQreWnH2q01A==" saltValue="WJEXQHqDnvCIOa16oUg3I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44" t="s">
        <v>41</v>
      </c>
      <c r="C1" s="245"/>
      <c r="D1" s="245"/>
      <c r="E1" s="245"/>
      <c r="F1" s="245"/>
      <c r="G1" s="245"/>
      <c r="H1" s="245"/>
      <c r="I1" s="245"/>
      <c r="J1" s="246"/>
    </row>
    <row r="2" spans="1:15" ht="36" customHeight="1" x14ac:dyDescent="0.2">
      <c r="A2" s="3"/>
      <c r="B2" s="78" t="s">
        <v>22</v>
      </c>
      <c r="C2" s="79"/>
      <c r="D2" s="80" t="s">
        <v>49</v>
      </c>
      <c r="E2" s="253" t="s">
        <v>50</v>
      </c>
      <c r="F2" s="254"/>
      <c r="G2" s="254"/>
      <c r="H2" s="254"/>
      <c r="I2" s="254"/>
      <c r="J2" s="255"/>
      <c r="O2" s="2"/>
    </row>
    <row r="3" spans="1:15" ht="27" customHeight="1" x14ac:dyDescent="0.2">
      <c r="A3" s="3"/>
      <c r="B3" s="81" t="s">
        <v>47</v>
      </c>
      <c r="C3" s="79"/>
      <c r="D3" s="82" t="s">
        <v>45</v>
      </c>
      <c r="E3" s="256" t="s">
        <v>46</v>
      </c>
      <c r="F3" s="257"/>
      <c r="G3" s="257"/>
      <c r="H3" s="257"/>
      <c r="I3" s="257"/>
      <c r="J3" s="258"/>
    </row>
    <row r="4" spans="1:15" ht="23.25" customHeight="1" x14ac:dyDescent="0.2">
      <c r="A4" s="77">
        <v>1807</v>
      </c>
      <c r="B4" s="83" t="s">
        <v>48</v>
      </c>
      <c r="C4" s="84"/>
      <c r="D4" s="85" t="s">
        <v>43</v>
      </c>
      <c r="E4" s="266" t="s">
        <v>44</v>
      </c>
      <c r="F4" s="267"/>
      <c r="G4" s="267"/>
      <c r="H4" s="267"/>
      <c r="I4" s="267"/>
      <c r="J4" s="268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60"/>
      <c r="E11" s="260"/>
      <c r="F11" s="260"/>
      <c r="G11" s="260"/>
      <c r="H11" s="26" t="s">
        <v>40</v>
      </c>
      <c r="I11" s="87"/>
      <c r="J11" s="10"/>
    </row>
    <row r="12" spans="1:15" ht="15.75" customHeight="1" x14ac:dyDescent="0.2">
      <c r="A12" s="3"/>
      <c r="B12" s="39"/>
      <c r="C12" s="24"/>
      <c r="D12" s="265"/>
      <c r="E12" s="265"/>
      <c r="F12" s="265"/>
      <c r="G12" s="265"/>
      <c r="H12" s="26" t="s">
        <v>34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69"/>
      <c r="F13" s="270"/>
      <c r="G13" s="270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59"/>
      <c r="F15" s="259"/>
      <c r="G15" s="261"/>
      <c r="H15" s="261"/>
      <c r="I15" s="261" t="s">
        <v>29</v>
      </c>
      <c r="J15" s="262"/>
    </row>
    <row r="16" spans="1:15" ht="23.25" customHeight="1" x14ac:dyDescent="0.2">
      <c r="A16" s="143" t="s">
        <v>24</v>
      </c>
      <c r="B16" s="55" t="s">
        <v>24</v>
      </c>
      <c r="C16" s="56"/>
      <c r="D16" s="57"/>
      <c r="E16" s="250"/>
      <c r="F16" s="251"/>
      <c r="G16" s="250"/>
      <c r="H16" s="251"/>
      <c r="I16" s="250">
        <f>SUMIF(F49:F58,A16,I49:I58)+SUMIF(F49:F58,"PSU",I49:I58)</f>
        <v>0</v>
      </c>
      <c r="J16" s="252"/>
    </row>
    <row r="17" spans="1:10" ht="23.25" customHeight="1" x14ac:dyDescent="0.2">
      <c r="A17" s="143" t="s">
        <v>25</v>
      </c>
      <c r="B17" s="55" t="s">
        <v>25</v>
      </c>
      <c r="C17" s="56"/>
      <c r="D17" s="57"/>
      <c r="E17" s="250"/>
      <c r="F17" s="251"/>
      <c r="G17" s="250"/>
      <c r="H17" s="251"/>
      <c r="I17" s="250">
        <f>SUMIF(F49:F58,A17,I49:I58)</f>
        <v>0</v>
      </c>
      <c r="J17" s="252"/>
    </row>
    <row r="18" spans="1:10" ht="23.25" customHeight="1" x14ac:dyDescent="0.2">
      <c r="A18" s="143" t="s">
        <v>26</v>
      </c>
      <c r="B18" s="55" t="s">
        <v>26</v>
      </c>
      <c r="C18" s="56"/>
      <c r="D18" s="57"/>
      <c r="E18" s="250"/>
      <c r="F18" s="251"/>
      <c r="G18" s="250"/>
      <c r="H18" s="251"/>
      <c r="I18" s="250">
        <f>SUMIF(F49:F58,A18,I49:I58)</f>
        <v>0</v>
      </c>
      <c r="J18" s="252"/>
    </row>
    <row r="19" spans="1:10" ht="23.25" customHeight="1" x14ac:dyDescent="0.2">
      <c r="A19" s="143" t="s">
        <v>72</v>
      </c>
      <c r="B19" s="55" t="s">
        <v>27</v>
      </c>
      <c r="C19" s="56"/>
      <c r="D19" s="57"/>
      <c r="E19" s="250"/>
      <c r="F19" s="251"/>
      <c r="G19" s="250"/>
      <c r="H19" s="251"/>
      <c r="I19" s="250">
        <f>SUMIF(F49:F58,A19,I49:I58)</f>
        <v>0</v>
      </c>
      <c r="J19" s="252"/>
    </row>
    <row r="20" spans="1:10" ht="23.25" customHeight="1" x14ac:dyDescent="0.2">
      <c r="A20" s="143" t="s">
        <v>73</v>
      </c>
      <c r="B20" s="55" t="s">
        <v>28</v>
      </c>
      <c r="C20" s="56"/>
      <c r="D20" s="57"/>
      <c r="E20" s="250"/>
      <c r="F20" s="251"/>
      <c r="G20" s="250"/>
      <c r="H20" s="251"/>
      <c r="I20" s="250">
        <f>SUMIF(F49:F58,A20,I49:I58)</f>
        <v>0</v>
      </c>
      <c r="J20" s="252"/>
    </row>
    <row r="21" spans="1:10" ht="23.25" customHeight="1" x14ac:dyDescent="0.2">
      <c r="A21" s="3"/>
      <c r="B21" s="72" t="s">
        <v>29</v>
      </c>
      <c r="C21" s="73"/>
      <c r="D21" s="74"/>
      <c r="E21" s="263"/>
      <c r="F21" s="264"/>
      <c r="G21" s="263"/>
      <c r="H21" s="264"/>
      <c r="I21" s="263">
        <f>SUM(I16:J20)</f>
        <v>0</v>
      </c>
      <c r="J21" s="276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274">
        <f>ZakladDPHSniVypocet</f>
        <v>0</v>
      </c>
      <c r="H23" s="275"/>
      <c r="I23" s="275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72">
        <f>I23*E23/100</f>
        <v>0</v>
      </c>
      <c r="H24" s="273"/>
      <c r="I24" s="273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274">
        <f>ZakladDPHZaklVypocet</f>
        <v>0</v>
      </c>
      <c r="H25" s="275"/>
      <c r="I25" s="275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47">
        <f>I25*E25/100</f>
        <v>0</v>
      </c>
      <c r="H26" s="248"/>
      <c r="I26" s="248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49">
        <f>CenaCelkemBezDPH-(ZakladDPHSni+ZakladDPHZakl)</f>
        <v>0</v>
      </c>
      <c r="H27" s="249"/>
      <c r="I27" s="249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0" t="s">
        <v>23</v>
      </c>
      <c r="C28" s="121"/>
      <c r="D28" s="121"/>
      <c r="E28" s="122"/>
      <c r="F28" s="123"/>
      <c r="G28" s="278">
        <f>IF(A28&gt;50, ROUNDUP(A27, 0), ROUNDDOWN(A27, 0))</f>
        <v>0</v>
      </c>
      <c r="H28" s="278"/>
      <c r="I28" s="278"/>
      <c r="J28" s="124" t="str">
        <f t="shared" si="0"/>
        <v>CZK</v>
      </c>
    </row>
    <row r="29" spans="1:10" ht="27.75" hidden="1" customHeight="1" thickBot="1" x14ac:dyDescent="0.25">
      <c r="A29" s="3"/>
      <c r="B29" s="120" t="s">
        <v>35</v>
      </c>
      <c r="C29" s="125"/>
      <c r="D29" s="125"/>
      <c r="E29" s="125"/>
      <c r="F29" s="125"/>
      <c r="G29" s="277">
        <f>ZakladDPHSni+DPHSni+ZakladDPHZakl+DPHZakl+Zaokrouhleni</f>
        <v>0</v>
      </c>
      <c r="H29" s="277"/>
      <c r="I29" s="277"/>
      <c r="J29" s="126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43684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79"/>
      <c r="E34" s="280"/>
      <c r="F34" s="29"/>
      <c r="G34" s="279"/>
      <c r="H34" s="280"/>
      <c r="I34" s="280"/>
      <c r="J34" s="36"/>
    </row>
    <row r="35" spans="1:10" ht="12.75" customHeight="1" x14ac:dyDescent="0.2">
      <c r="A35" s="3"/>
      <c r="B35" s="3"/>
      <c r="C35" s="4"/>
      <c r="D35" s="271" t="s">
        <v>2</v>
      </c>
      <c r="E35" s="271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2">
        <v>1</v>
      </c>
      <c r="B39" s="103" t="s">
        <v>51</v>
      </c>
      <c r="C39" s="238"/>
      <c r="D39" s="239"/>
      <c r="E39" s="239"/>
      <c r="F39" s="104">
        <f>'SO 101 102 Pol'!AE202</f>
        <v>0</v>
      </c>
      <c r="G39" s="105">
        <f>'SO 101 102 Pol'!AF202</f>
        <v>0</v>
      </c>
      <c r="H39" s="106"/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2">
        <v>2</v>
      </c>
      <c r="B40" s="109" t="s">
        <v>45</v>
      </c>
      <c r="C40" s="240" t="s">
        <v>46</v>
      </c>
      <c r="D40" s="241"/>
      <c r="E40" s="241"/>
      <c r="F40" s="110">
        <f>'SO 101 102 Pol'!AE202</f>
        <v>0</v>
      </c>
      <c r="G40" s="111">
        <f>'SO 101 102 Pol'!AF202</f>
        <v>0</v>
      </c>
      <c r="H40" s="111"/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2">
        <v>3</v>
      </c>
      <c r="B41" s="114" t="s">
        <v>43</v>
      </c>
      <c r="C41" s="238" t="s">
        <v>44</v>
      </c>
      <c r="D41" s="239"/>
      <c r="E41" s="239"/>
      <c r="F41" s="115">
        <f>'SO 101 102 Pol'!AE202</f>
        <v>0</v>
      </c>
      <c r="G41" s="106">
        <f>'SO 101 102 Pol'!AF202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2"/>
      <c r="B42" s="242" t="s">
        <v>52</v>
      </c>
      <c r="C42" s="243"/>
      <c r="D42" s="243"/>
      <c r="E42" s="243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 x14ac:dyDescent="0.25">
      <c r="B46" s="127" t="s">
        <v>54</v>
      </c>
    </row>
    <row r="48" spans="1:10" ht="25.5" customHeight="1" x14ac:dyDescent="0.2">
      <c r="A48" s="128"/>
      <c r="B48" s="131" t="s">
        <v>17</v>
      </c>
      <c r="C48" s="131" t="s">
        <v>5</v>
      </c>
      <c r="D48" s="132"/>
      <c r="E48" s="132"/>
      <c r="F48" s="133" t="s">
        <v>55</v>
      </c>
      <c r="G48" s="133"/>
      <c r="H48" s="133"/>
      <c r="I48" s="133" t="s">
        <v>29</v>
      </c>
      <c r="J48" s="133" t="s">
        <v>0</v>
      </c>
    </row>
    <row r="49" spans="1:10" ht="25.5" customHeight="1" x14ac:dyDescent="0.2">
      <c r="A49" s="129"/>
      <c r="B49" s="134" t="s">
        <v>56</v>
      </c>
      <c r="C49" s="236" t="s">
        <v>57</v>
      </c>
      <c r="D49" s="237"/>
      <c r="E49" s="237"/>
      <c r="F49" s="139" t="s">
        <v>24</v>
      </c>
      <c r="G49" s="140"/>
      <c r="H49" s="140"/>
      <c r="I49" s="140">
        <f>'SO 101 102 Pol'!G8</f>
        <v>0</v>
      </c>
      <c r="J49" s="137" t="str">
        <f>IF(I59=0,"",I49/I59*100)</f>
        <v/>
      </c>
    </row>
    <row r="50" spans="1:10" ht="25.5" customHeight="1" x14ac:dyDescent="0.2">
      <c r="A50" s="129"/>
      <c r="B50" s="134" t="s">
        <v>58</v>
      </c>
      <c r="C50" s="236" t="s">
        <v>59</v>
      </c>
      <c r="D50" s="237"/>
      <c r="E50" s="237"/>
      <c r="F50" s="139" t="s">
        <v>24</v>
      </c>
      <c r="G50" s="140"/>
      <c r="H50" s="140"/>
      <c r="I50" s="140">
        <f>'SO 101 102 Pol'!G23</f>
        <v>0</v>
      </c>
      <c r="J50" s="137" t="str">
        <f>IF(I59=0,"",I50/I59*100)</f>
        <v/>
      </c>
    </row>
    <row r="51" spans="1:10" ht="25.5" customHeight="1" x14ac:dyDescent="0.2">
      <c r="A51" s="129"/>
      <c r="B51" s="134" t="s">
        <v>60</v>
      </c>
      <c r="C51" s="236" t="s">
        <v>59</v>
      </c>
      <c r="D51" s="237"/>
      <c r="E51" s="237"/>
      <c r="F51" s="139" t="s">
        <v>24</v>
      </c>
      <c r="G51" s="140"/>
      <c r="H51" s="140"/>
      <c r="I51" s="140">
        <f>'SO 101 102 Pol'!G53</f>
        <v>0</v>
      </c>
      <c r="J51" s="137" t="str">
        <f>IF(I59=0,"",I51/I59*100)</f>
        <v/>
      </c>
    </row>
    <row r="52" spans="1:10" ht="25.5" customHeight="1" x14ac:dyDescent="0.2">
      <c r="A52" s="129"/>
      <c r="B52" s="134" t="s">
        <v>61</v>
      </c>
      <c r="C52" s="236" t="s">
        <v>62</v>
      </c>
      <c r="D52" s="237"/>
      <c r="E52" s="237"/>
      <c r="F52" s="139" t="s">
        <v>24</v>
      </c>
      <c r="G52" s="140"/>
      <c r="H52" s="140"/>
      <c r="I52" s="140">
        <f>'SO 101 102 Pol'!G106</f>
        <v>0</v>
      </c>
      <c r="J52" s="137" t="str">
        <f>IF(I59=0,"",I52/I59*100)</f>
        <v/>
      </c>
    </row>
    <row r="53" spans="1:10" ht="25.5" customHeight="1" x14ac:dyDescent="0.2">
      <c r="A53" s="129"/>
      <c r="B53" s="134" t="s">
        <v>63</v>
      </c>
      <c r="C53" s="236" t="s">
        <v>64</v>
      </c>
      <c r="D53" s="237"/>
      <c r="E53" s="237"/>
      <c r="F53" s="139" t="s">
        <v>24</v>
      </c>
      <c r="G53" s="140"/>
      <c r="H53" s="140"/>
      <c r="I53" s="140">
        <f>'SO 101 102 Pol'!G109</f>
        <v>0</v>
      </c>
      <c r="J53" s="137" t="str">
        <f>IF(I59=0,"",I53/I59*100)</f>
        <v/>
      </c>
    </row>
    <row r="54" spans="1:10" ht="25.5" customHeight="1" x14ac:dyDescent="0.2">
      <c r="A54" s="129"/>
      <c r="B54" s="134" t="s">
        <v>65</v>
      </c>
      <c r="C54" s="236" t="s">
        <v>66</v>
      </c>
      <c r="D54" s="237"/>
      <c r="E54" s="237"/>
      <c r="F54" s="139" t="s">
        <v>24</v>
      </c>
      <c r="G54" s="140"/>
      <c r="H54" s="140"/>
      <c r="I54" s="140">
        <f>'SO 101 102 Pol'!G119</f>
        <v>0</v>
      </c>
      <c r="J54" s="137" t="str">
        <f>IF(I59=0,"",I54/I59*100)</f>
        <v/>
      </c>
    </row>
    <row r="55" spans="1:10" ht="25.5" customHeight="1" x14ac:dyDescent="0.2">
      <c r="A55" s="129"/>
      <c r="B55" s="134" t="s">
        <v>67</v>
      </c>
      <c r="C55" s="236" t="s">
        <v>68</v>
      </c>
      <c r="D55" s="237"/>
      <c r="E55" s="237"/>
      <c r="F55" s="139" t="s">
        <v>24</v>
      </c>
      <c r="G55" s="140"/>
      <c r="H55" s="140"/>
      <c r="I55" s="140">
        <f>'SO 101 102 Pol'!G159</f>
        <v>0</v>
      </c>
      <c r="J55" s="137" t="str">
        <f>IF(I59=0,"",I55/I59*100)</f>
        <v/>
      </c>
    </row>
    <row r="56" spans="1:10" ht="25.5" customHeight="1" x14ac:dyDescent="0.2">
      <c r="A56" s="129"/>
      <c r="B56" s="134" t="s">
        <v>69</v>
      </c>
      <c r="C56" s="236" t="s">
        <v>70</v>
      </c>
      <c r="D56" s="237"/>
      <c r="E56" s="237"/>
      <c r="F56" s="139" t="s">
        <v>71</v>
      </c>
      <c r="G56" s="140"/>
      <c r="H56" s="140"/>
      <c r="I56" s="140">
        <f>'SO 101 102 Pol'!G161</f>
        <v>0</v>
      </c>
      <c r="J56" s="137" t="str">
        <f>IF(I59=0,"",I56/I59*100)</f>
        <v/>
      </c>
    </row>
    <row r="57" spans="1:10" ht="25.5" customHeight="1" x14ac:dyDescent="0.2">
      <c r="A57" s="129"/>
      <c r="B57" s="134" t="s">
        <v>72</v>
      </c>
      <c r="C57" s="236" t="s">
        <v>27</v>
      </c>
      <c r="D57" s="237"/>
      <c r="E57" s="237"/>
      <c r="F57" s="139" t="s">
        <v>72</v>
      </c>
      <c r="G57" s="140"/>
      <c r="H57" s="140"/>
      <c r="I57" s="140">
        <f>'SO 101 102 Pol'!G184</f>
        <v>0</v>
      </c>
      <c r="J57" s="137" t="str">
        <f>IF(I59=0,"",I57/I59*100)</f>
        <v/>
      </c>
    </row>
    <row r="58" spans="1:10" ht="25.5" customHeight="1" x14ac:dyDescent="0.2">
      <c r="A58" s="129"/>
      <c r="B58" s="134" t="s">
        <v>73</v>
      </c>
      <c r="C58" s="236" t="s">
        <v>28</v>
      </c>
      <c r="D58" s="237"/>
      <c r="E58" s="237"/>
      <c r="F58" s="139" t="s">
        <v>73</v>
      </c>
      <c r="G58" s="140"/>
      <c r="H58" s="140"/>
      <c r="I58" s="140">
        <f>'SO 101 102 Pol'!G196</f>
        <v>0</v>
      </c>
      <c r="J58" s="137" t="str">
        <f>IF(I59=0,"",I58/I59*100)</f>
        <v/>
      </c>
    </row>
    <row r="59" spans="1:10" ht="25.5" customHeight="1" x14ac:dyDescent="0.2">
      <c r="A59" s="130"/>
      <c r="B59" s="135" t="s">
        <v>1</v>
      </c>
      <c r="C59" s="135"/>
      <c r="D59" s="136"/>
      <c r="E59" s="136"/>
      <c r="F59" s="141"/>
      <c r="G59" s="142"/>
      <c r="H59" s="142"/>
      <c r="I59" s="142">
        <f>SUM(I49:I58)</f>
        <v>0</v>
      </c>
      <c r="J59" s="138">
        <f>SUM(J49:J58)</f>
        <v>0</v>
      </c>
    </row>
    <row r="60" spans="1:10" x14ac:dyDescent="0.2">
      <c r="F60" s="90"/>
      <c r="G60" s="89"/>
      <c r="H60" s="90"/>
      <c r="I60" s="89"/>
      <c r="J60" s="91"/>
    </row>
    <row r="61" spans="1:10" x14ac:dyDescent="0.2">
      <c r="F61" s="90"/>
      <c r="G61" s="89"/>
      <c r="H61" s="90"/>
      <c r="I61" s="89"/>
      <c r="J61" s="91"/>
    </row>
    <row r="62" spans="1:10" x14ac:dyDescent="0.2">
      <c r="F62" s="90"/>
      <c r="G62" s="89"/>
      <c r="H62" s="90"/>
      <c r="I62" s="89"/>
      <c r="J62" s="91"/>
    </row>
  </sheetData>
  <sheetProtection algorithmName="SHA-512" hashValue="S3+UerI4/bOZU6yCb7tD72YBor7r2xxSEjYjhq05VKl2XliJoXk8NXQyabxT5K7CA1nlMsTFMq8or9utiLygMw==" saltValue="rBnfrq/x5p7i94IHMz5jV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81" t="s">
        <v>6</v>
      </c>
      <c r="B1" s="281"/>
      <c r="C1" s="282"/>
      <c r="D1" s="281"/>
      <c r="E1" s="281"/>
      <c r="F1" s="281"/>
      <c r="G1" s="281"/>
    </row>
    <row r="2" spans="1:7" ht="24.95" customHeight="1" x14ac:dyDescent="0.2">
      <c r="A2" s="76" t="s">
        <v>7</v>
      </c>
      <c r="B2" s="75"/>
      <c r="C2" s="283"/>
      <c r="D2" s="283"/>
      <c r="E2" s="283"/>
      <c r="F2" s="283"/>
      <c r="G2" s="284"/>
    </row>
    <row r="3" spans="1:7" ht="24.95" customHeight="1" x14ac:dyDescent="0.2">
      <c r="A3" s="76" t="s">
        <v>8</v>
      </c>
      <c r="B3" s="75"/>
      <c r="C3" s="283"/>
      <c r="D3" s="283"/>
      <c r="E3" s="283"/>
      <c r="F3" s="283"/>
      <c r="G3" s="284"/>
    </row>
    <row r="4" spans="1:7" ht="24.95" customHeight="1" x14ac:dyDescent="0.2">
      <c r="A4" s="76" t="s">
        <v>9</v>
      </c>
      <c r="B4" s="75"/>
      <c r="C4" s="283"/>
      <c r="D4" s="283"/>
      <c r="E4" s="283"/>
      <c r="F4" s="283"/>
      <c r="G4" s="284"/>
    </row>
    <row r="5" spans="1:7" x14ac:dyDescent="0.2">
      <c r="B5" s="6"/>
      <c r="C5" s="7"/>
      <c r="D5" s="8"/>
    </row>
  </sheetData>
  <sheetProtection algorithmName="SHA-512" hashValue="9d7xgc6mNHLsJd2Urhlop/NQnCM4wwsCqI6zh1S/1sLVsvOJu5Xj4h7rmzbEHaDoc5YzuQJTgLDpxRA/iW4jQA==" saltValue="I6rBxJZaAnit5Gvm/sWc1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9"/>
  <sheetViews>
    <sheetView tabSelected="1" zoomScaleNormal="100" workbookViewId="0">
      <pane ySplit="7" topLeftCell="A98" activePane="bottomLeft" state="frozen"/>
      <selection pane="bottomLeft" activeCell="AB130" sqref="AB130"/>
    </sheetView>
  </sheetViews>
  <sheetFormatPr defaultRowHeight="12.75" outlineLevelRow="1" x14ac:dyDescent="0.2"/>
  <cols>
    <col min="1" max="1" width="3.42578125" customWidth="1"/>
    <col min="2" max="2" width="12.42578125" style="88" customWidth="1"/>
    <col min="3" max="3" width="63.140625" style="88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5703125" customWidth="1"/>
  </cols>
  <sheetData>
    <row r="1" spans="1:60" ht="15.75" customHeight="1" x14ac:dyDescent="0.25">
      <c r="A1" s="291" t="s">
        <v>74</v>
      </c>
      <c r="B1" s="291"/>
      <c r="C1" s="291"/>
      <c r="D1" s="291"/>
      <c r="E1" s="291"/>
      <c r="F1" s="291"/>
      <c r="G1" s="291"/>
      <c r="AG1" t="s">
        <v>75</v>
      </c>
    </row>
    <row r="2" spans="1:60" ht="24.95" customHeight="1" x14ac:dyDescent="0.2">
      <c r="A2" s="145" t="s">
        <v>7</v>
      </c>
      <c r="B2" s="75" t="s">
        <v>49</v>
      </c>
      <c r="C2" s="292" t="s">
        <v>50</v>
      </c>
      <c r="D2" s="293"/>
      <c r="E2" s="293"/>
      <c r="F2" s="293"/>
      <c r="G2" s="294"/>
      <c r="AG2" t="s">
        <v>76</v>
      </c>
    </row>
    <row r="3" spans="1:60" ht="24.95" customHeight="1" x14ac:dyDescent="0.2">
      <c r="A3" s="145" t="s">
        <v>8</v>
      </c>
      <c r="B3" s="75" t="s">
        <v>45</v>
      </c>
      <c r="C3" s="292" t="s">
        <v>46</v>
      </c>
      <c r="D3" s="293"/>
      <c r="E3" s="293"/>
      <c r="F3" s="293"/>
      <c r="G3" s="294"/>
      <c r="AC3" s="88" t="s">
        <v>76</v>
      </c>
      <c r="AG3" t="s">
        <v>77</v>
      </c>
    </row>
    <row r="4" spans="1:60" ht="24.95" customHeight="1" x14ac:dyDescent="0.2">
      <c r="A4" s="146" t="s">
        <v>9</v>
      </c>
      <c r="B4" s="147" t="s">
        <v>43</v>
      </c>
      <c r="C4" s="295" t="s">
        <v>44</v>
      </c>
      <c r="D4" s="296"/>
      <c r="E4" s="296"/>
      <c r="F4" s="296"/>
      <c r="G4" s="297"/>
      <c r="AG4" t="s">
        <v>78</v>
      </c>
    </row>
    <row r="5" spans="1:60" x14ac:dyDescent="0.2">
      <c r="D5" s="144"/>
    </row>
    <row r="6" spans="1:60" ht="38.25" x14ac:dyDescent="0.2">
      <c r="A6" s="149" t="s">
        <v>79</v>
      </c>
      <c r="B6" s="151" t="s">
        <v>80</v>
      </c>
      <c r="C6" s="151" t="s">
        <v>81</v>
      </c>
      <c r="D6" s="150" t="s">
        <v>82</v>
      </c>
      <c r="E6" s="149" t="s">
        <v>83</v>
      </c>
      <c r="F6" s="148" t="s">
        <v>84</v>
      </c>
      <c r="G6" s="149" t="s">
        <v>29</v>
      </c>
      <c r="H6" s="152" t="s">
        <v>30</v>
      </c>
      <c r="I6" s="152" t="s">
        <v>85</v>
      </c>
      <c r="J6" s="152" t="s">
        <v>31</v>
      </c>
      <c r="K6" s="152" t="s">
        <v>86</v>
      </c>
      <c r="L6" s="152" t="s">
        <v>87</v>
      </c>
      <c r="M6" s="152" t="s">
        <v>88</v>
      </c>
      <c r="N6" s="152" t="s">
        <v>89</v>
      </c>
      <c r="O6" s="152" t="s">
        <v>90</v>
      </c>
      <c r="P6" s="152" t="s">
        <v>91</v>
      </c>
      <c r="Q6" s="152" t="s">
        <v>92</v>
      </c>
      <c r="R6" s="152" t="s">
        <v>93</v>
      </c>
      <c r="S6" s="152" t="s">
        <v>94</v>
      </c>
      <c r="T6" s="152" t="s">
        <v>95</v>
      </c>
      <c r="U6" s="152" t="s">
        <v>96</v>
      </c>
      <c r="V6" s="152" t="s">
        <v>97</v>
      </c>
      <c r="W6" s="152" t="s">
        <v>98</v>
      </c>
    </row>
    <row r="7" spans="1:60" hidden="1" x14ac:dyDescent="0.2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 x14ac:dyDescent="0.2">
      <c r="A8" s="168" t="s">
        <v>99</v>
      </c>
      <c r="B8" s="169" t="s">
        <v>56</v>
      </c>
      <c r="C8" s="190" t="s">
        <v>57</v>
      </c>
      <c r="D8" s="170"/>
      <c r="E8" s="171"/>
      <c r="F8" s="172"/>
      <c r="G8" s="172">
        <f>SUMIF(AG9:AG22,"&lt;&gt;NOR",G9:G22)</f>
        <v>0</v>
      </c>
      <c r="H8" s="172"/>
      <c r="I8" s="172">
        <f>SUM(I9:I22)</f>
        <v>0</v>
      </c>
      <c r="J8" s="172"/>
      <c r="K8" s="172">
        <f>SUM(K9:K22)</f>
        <v>0</v>
      </c>
      <c r="L8" s="172"/>
      <c r="M8" s="172">
        <f>SUM(M9:M22)</f>
        <v>0</v>
      </c>
      <c r="N8" s="172"/>
      <c r="O8" s="172">
        <f>SUM(O9:O22)</f>
        <v>0</v>
      </c>
      <c r="P8" s="172"/>
      <c r="Q8" s="172">
        <f>SUM(Q9:Q22)</f>
        <v>70.099999999999994</v>
      </c>
      <c r="R8" s="172"/>
      <c r="S8" s="172"/>
      <c r="T8" s="173"/>
      <c r="U8" s="167"/>
      <c r="V8" s="167">
        <f>SUM(V9:V22)</f>
        <v>22.53</v>
      </c>
      <c r="W8" s="167"/>
      <c r="AG8" t="s">
        <v>100</v>
      </c>
    </row>
    <row r="9" spans="1:60" ht="22.5" outlineLevel="1" x14ac:dyDescent="0.2">
      <c r="A9" s="174">
        <v>1</v>
      </c>
      <c r="B9" s="175" t="s">
        <v>101</v>
      </c>
      <c r="C9" s="191" t="s">
        <v>102</v>
      </c>
      <c r="D9" s="176" t="s">
        <v>103</v>
      </c>
      <c r="E9" s="177">
        <v>64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0.22</v>
      </c>
      <c r="Q9" s="179">
        <f>ROUND(E9*P9,2)</f>
        <v>14.08</v>
      </c>
      <c r="R9" s="179" t="s">
        <v>104</v>
      </c>
      <c r="S9" s="179" t="s">
        <v>105</v>
      </c>
      <c r="T9" s="180" t="s">
        <v>105</v>
      </c>
      <c r="U9" s="162">
        <v>0.12000000000000001</v>
      </c>
      <c r="V9" s="162">
        <f>ROUND(E9*U9,2)</f>
        <v>7.68</v>
      </c>
      <c r="W9" s="162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106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60"/>
      <c r="B10" s="161"/>
      <c r="C10" s="287" t="s">
        <v>107</v>
      </c>
      <c r="D10" s="288"/>
      <c r="E10" s="288"/>
      <c r="F10" s="288"/>
      <c r="G10" s="288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108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81" t="str">
        <f>C10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2" t="s">
        <v>109</v>
      </c>
      <c r="D11" s="163"/>
      <c r="E11" s="164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110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192" t="s">
        <v>111</v>
      </c>
      <c r="D12" s="163"/>
      <c r="E12" s="164">
        <v>64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110</v>
      </c>
      <c r="AH12" s="153">
        <v>0</v>
      </c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74">
        <v>2</v>
      </c>
      <c r="B13" s="175" t="s">
        <v>112</v>
      </c>
      <c r="C13" s="191" t="s">
        <v>113</v>
      </c>
      <c r="D13" s="176" t="s">
        <v>103</v>
      </c>
      <c r="E13" s="177">
        <v>70.75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0.66</v>
      </c>
      <c r="Q13" s="179">
        <f>ROUND(E13*P13,2)</f>
        <v>46.7</v>
      </c>
      <c r="R13" s="179" t="s">
        <v>104</v>
      </c>
      <c r="S13" s="179" t="s">
        <v>105</v>
      </c>
      <c r="T13" s="180" t="s">
        <v>105</v>
      </c>
      <c r="U13" s="162">
        <v>0.11900000000000001</v>
      </c>
      <c r="V13" s="162">
        <f>ROUND(E13*U13,2)</f>
        <v>8.42</v>
      </c>
      <c r="W13" s="162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114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192" t="s">
        <v>115</v>
      </c>
      <c r="D14" s="163"/>
      <c r="E14" s="164">
        <v>64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110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192" t="s">
        <v>116</v>
      </c>
      <c r="D15" s="163"/>
      <c r="E15" s="164">
        <v>4</v>
      </c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110</v>
      </c>
      <c r="AH15" s="153">
        <v>0</v>
      </c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192" t="s">
        <v>117</v>
      </c>
      <c r="D16" s="163"/>
      <c r="E16" s="164">
        <v>2.75</v>
      </c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110</v>
      </c>
      <c r="AH16" s="153">
        <v>0</v>
      </c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4">
        <v>3</v>
      </c>
      <c r="B17" s="175" t="s">
        <v>118</v>
      </c>
      <c r="C17" s="210" t="s">
        <v>291</v>
      </c>
      <c r="D17" s="176" t="s">
        <v>103</v>
      </c>
      <c r="E17" s="177">
        <v>22.5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0.13800000000000001</v>
      </c>
      <c r="Q17" s="179">
        <f>ROUND(E17*P17,2)</f>
        <v>3.11</v>
      </c>
      <c r="R17" s="179"/>
      <c r="S17" s="179" t="s">
        <v>105</v>
      </c>
      <c r="T17" s="180" t="s">
        <v>105</v>
      </c>
      <c r="U17" s="162">
        <v>0.16</v>
      </c>
      <c r="V17" s="162">
        <f>ROUND(E17*U17,2)</f>
        <v>3.6</v>
      </c>
      <c r="W17" s="162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114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192" t="s">
        <v>119</v>
      </c>
      <c r="D18" s="163"/>
      <c r="E18" s="164">
        <v>13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110</v>
      </c>
      <c r="AH18" s="153">
        <v>0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192" t="s">
        <v>120</v>
      </c>
      <c r="D19" s="163"/>
      <c r="E19" s="164">
        <v>4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53"/>
      <c r="Y19" s="153"/>
      <c r="Z19" s="153"/>
      <c r="AA19" s="153"/>
      <c r="AB19" s="153"/>
      <c r="AC19" s="153"/>
      <c r="AD19" s="153"/>
      <c r="AE19" s="153"/>
      <c r="AF19" s="153"/>
      <c r="AG19" s="153" t="s">
        <v>110</v>
      </c>
      <c r="AH19" s="153">
        <v>0</v>
      </c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2" t="s">
        <v>121</v>
      </c>
      <c r="D20" s="163"/>
      <c r="E20" s="164">
        <v>5.5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53"/>
      <c r="Y20" s="153"/>
      <c r="Z20" s="153"/>
      <c r="AA20" s="153"/>
      <c r="AB20" s="153"/>
      <c r="AC20" s="153"/>
      <c r="AD20" s="153"/>
      <c r="AE20" s="153"/>
      <c r="AF20" s="153"/>
      <c r="AG20" s="153" t="s">
        <v>110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4">
        <v>4</v>
      </c>
      <c r="B21" s="175" t="s">
        <v>122</v>
      </c>
      <c r="C21" s="211" t="s">
        <v>292</v>
      </c>
      <c r="D21" s="176" t="s">
        <v>123</v>
      </c>
      <c r="E21" s="177">
        <v>23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0.27</v>
      </c>
      <c r="Q21" s="179">
        <f>ROUND(E21*P21,2)</f>
        <v>6.21</v>
      </c>
      <c r="R21" s="179"/>
      <c r="S21" s="179" t="s">
        <v>105</v>
      </c>
      <c r="T21" s="180" t="s">
        <v>105</v>
      </c>
      <c r="U21" s="162">
        <v>0.12300000000000001</v>
      </c>
      <c r="V21" s="162">
        <f>ROUND(E21*U21,2)</f>
        <v>2.83</v>
      </c>
      <c r="W21" s="162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114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2" t="s">
        <v>124</v>
      </c>
      <c r="D22" s="163"/>
      <c r="E22" s="164">
        <v>23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110</v>
      </c>
      <c r="AH22" s="153">
        <v>0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x14ac:dyDescent="0.2">
      <c r="A23" s="168" t="s">
        <v>99</v>
      </c>
      <c r="B23" s="169" t="s">
        <v>58</v>
      </c>
      <c r="C23" s="190" t="s">
        <v>59</v>
      </c>
      <c r="D23" s="170"/>
      <c r="E23" s="171"/>
      <c r="F23" s="172"/>
      <c r="G23" s="172">
        <f>SUMIF(AG24:AG52,"&lt;&gt;NOR",G24:G52)</f>
        <v>0</v>
      </c>
      <c r="H23" s="172"/>
      <c r="I23" s="172">
        <f>SUM(I24:I52)</f>
        <v>0</v>
      </c>
      <c r="J23" s="172"/>
      <c r="K23" s="172">
        <f>SUM(K24:K52)</f>
        <v>0</v>
      </c>
      <c r="L23" s="172"/>
      <c r="M23" s="172">
        <f>SUM(M24:M52)</f>
        <v>0</v>
      </c>
      <c r="N23" s="172"/>
      <c r="O23" s="172">
        <f>SUM(O24:O52)</f>
        <v>4.34</v>
      </c>
      <c r="P23" s="172"/>
      <c r="Q23" s="172">
        <f>SUM(Q24:Q52)</f>
        <v>0</v>
      </c>
      <c r="R23" s="172"/>
      <c r="S23" s="172"/>
      <c r="T23" s="173"/>
      <c r="U23" s="167"/>
      <c r="V23" s="167">
        <f>SUM(V24:V52)</f>
        <v>5.16</v>
      </c>
      <c r="W23" s="167"/>
      <c r="AG23" t="s">
        <v>100</v>
      </c>
    </row>
    <row r="24" spans="1:60" outlineLevel="1" x14ac:dyDescent="0.2">
      <c r="A24" s="174">
        <v>5</v>
      </c>
      <c r="B24" s="175" t="s">
        <v>125</v>
      </c>
      <c r="C24" s="212" t="s">
        <v>293</v>
      </c>
      <c r="D24" s="176" t="s">
        <v>103</v>
      </c>
      <c r="E24" s="177">
        <v>9.5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9">
        <v>0.10373</v>
      </c>
      <c r="O24" s="179">
        <f>ROUND(E24*N24,2)</f>
        <v>0.99</v>
      </c>
      <c r="P24" s="179">
        <v>0</v>
      </c>
      <c r="Q24" s="179">
        <f>ROUND(E24*P24,2)</f>
        <v>0</v>
      </c>
      <c r="R24" s="179"/>
      <c r="S24" s="179" t="s">
        <v>105</v>
      </c>
      <c r="T24" s="180" t="s">
        <v>105</v>
      </c>
      <c r="U24" s="162">
        <v>1.5000000000000001E-2</v>
      </c>
      <c r="V24" s="162">
        <f>ROUND(E24*U24,2)</f>
        <v>0.14000000000000001</v>
      </c>
      <c r="W24" s="162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114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192" t="s">
        <v>126</v>
      </c>
      <c r="D25" s="163"/>
      <c r="E25" s="164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110</v>
      </c>
      <c r="AH25" s="153">
        <v>0</v>
      </c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2" t="s">
        <v>127</v>
      </c>
      <c r="D26" s="163"/>
      <c r="E26" s="164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110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192" t="s">
        <v>128</v>
      </c>
      <c r="D27" s="163"/>
      <c r="E27" s="164">
        <v>9.5</v>
      </c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110</v>
      </c>
      <c r="AH27" s="153">
        <v>0</v>
      </c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74">
        <v>6</v>
      </c>
      <c r="B28" s="175" t="s">
        <v>129</v>
      </c>
      <c r="C28" s="213" t="s">
        <v>294</v>
      </c>
      <c r="D28" s="176" t="s">
        <v>103</v>
      </c>
      <c r="E28" s="177">
        <v>18.5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0</v>
      </c>
      <c r="N28" s="179">
        <v>5.0000000000000001E-4</v>
      </c>
      <c r="O28" s="179">
        <f>ROUND(E28*N28,2)</f>
        <v>0.01</v>
      </c>
      <c r="P28" s="179">
        <v>0</v>
      </c>
      <c r="Q28" s="179">
        <f>ROUND(E28*P28,2)</f>
        <v>0</v>
      </c>
      <c r="R28" s="179"/>
      <c r="S28" s="179" t="s">
        <v>105</v>
      </c>
      <c r="T28" s="180" t="s">
        <v>105</v>
      </c>
      <c r="U28" s="162">
        <v>2E-3</v>
      </c>
      <c r="V28" s="162">
        <f>ROUND(E28*U28,2)</f>
        <v>0.04</v>
      </c>
      <c r="W28" s="162"/>
      <c r="X28" s="153"/>
      <c r="Y28" s="153"/>
      <c r="Z28" s="153"/>
      <c r="AA28" s="153"/>
      <c r="AB28" s="153"/>
      <c r="AC28" s="153"/>
      <c r="AD28" s="153"/>
      <c r="AE28" s="153"/>
      <c r="AF28" s="153"/>
      <c r="AG28" s="153" t="s">
        <v>114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/>
      <c r="B29" s="161"/>
      <c r="C29" s="192" t="s">
        <v>126</v>
      </c>
      <c r="D29" s="163"/>
      <c r="E29" s="164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110</v>
      </c>
      <c r="AH29" s="153">
        <v>0</v>
      </c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2" t="s">
        <v>130</v>
      </c>
      <c r="D30" s="163"/>
      <c r="E30" s="164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110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192" t="s">
        <v>131</v>
      </c>
      <c r="D31" s="163"/>
      <c r="E31" s="164">
        <v>9.5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110</v>
      </c>
      <c r="AH31" s="153">
        <v>0</v>
      </c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192" t="s">
        <v>130</v>
      </c>
      <c r="D32" s="163"/>
      <c r="E32" s="164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110</v>
      </c>
      <c r="AH32" s="153">
        <v>0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60"/>
      <c r="B33" s="161"/>
      <c r="C33" s="192" t="s">
        <v>132</v>
      </c>
      <c r="D33" s="163"/>
      <c r="E33" s="164">
        <v>9</v>
      </c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110</v>
      </c>
      <c r="AH33" s="153">
        <v>0</v>
      </c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74">
        <v>7</v>
      </c>
      <c r="B34" s="175" t="s">
        <v>133</v>
      </c>
      <c r="C34" s="191" t="s">
        <v>134</v>
      </c>
      <c r="D34" s="176" t="s">
        <v>103</v>
      </c>
      <c r="E34" s="177">
        <v>9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0.15826000000000001</v>
      </c>
      <c r="O34" s="179">
        <f>ROUND(E34*N34,2)</f>
        <v>1.42</v>
      </c>
      <c r="P34" s="179">
        <v>0</v>
      </c>
      <c r="Q34" s="179">
        <f>ROUND(E34*P34,2)</f>
        <v>0</v>
      </c>
      <c r="R34" s="179" t="s">
        <v>104</v>
      </c>
      <c r="S34" s="179" t="s">
        <v>105</v>
      </c>
      <c r="T34" s="180" t="s">
        <v>105</v>
      </c>
      <c r="U34" s="162">
        <v>2.4E-2</v>
      </c>
      <c r="V34" s="162">
        <f>ROUND(E34*U34,2)</f>
        <v>0.22</v>
      </c>
      <c r="W34" s="162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114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60"/>
      <c r="B35" s="161"/>
      <c r="C35" s="287" t="s">
        <v>135</v>
      </c>
      <c r="D35" s="288"/>
      <c r="E35" s="288"/>
      <c r="F35" s="288"/>
      <c r="G35" s="288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53"/>
      <c r="Y35" s="153"/>
      <c r="Z35" s="153"/>
      <c r="AA35" s="153"/>
      <c r="AB35" s="153"/>
      <c r="AC35" s="153"/>
      <c r="AD35" s="153"/>
      <c r="AE35" s="153"/>
      <c r="AF35" s="153"/>
      <c r="AG35" s="153" t="s">
        <v>108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192" t="s">
        <v>126</v>
      </c>
      <c r="D36" s="163"/>
      <c r="E36" s="164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110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2" t="s">
        <v>136</v>
      </c>
      <c r="D37" s="163"/>
      <c r="E37" s="164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110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192" t="s">
        <v>137</v>
      </c>
      <c r="D38" s="163"/>
      <c r="E38" s="164">
        <v>9</v>
      </c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53"/>
      <c r="Y38" s="153"/>
      <c r="Z38" s="153"/>
      <c r="AA38" s="153"/>
      <c r="AB38" s="153"/>
      <c r="AC38" s="153"/>
      <c r="AD38" s="153"/>
      <c r="AE38" s="153"/>
      <c r="AF38" s="153"/>
      <c r="AG38" s="153" t="s">
        <v>110</v>
      </c>
      <c r="AH38" s="153">
        <v>0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74">
        <v>8</v>
      </c>
      <c r="B39" s="175" t="s">
        <v>138</v>
      </c>
      <c r="C39" s="191" t="s">
        <v>139</v>
      </c>
      <c r="D39" s="176" t="s">
        <v>103</v>
      </c>
      <c r="E39" s="177">
        <v>5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9">
        <v>0.378</v>
      </c>
      <c r="O39" s="179">
        <f>ROUND(E39*N39,2)</f>
        <v>1.89</v>
      </c>
      <c r="P39" s="179">
        <v>0</v>
      </c>
      <c r="Q39" s="179">
        <f>ROUND(E39*P39,2)</f>
        <v>0</v>
      </c>
      <c r="R39" s="179" t="s">
        <v>104</v>
      </c>
      <c r="S39" s="179" t="s">
        <v>105</v>
      </c>
      <c r="T39" s="180" t="s">
        <v>105</v>
      </c>
      <c r="U39" s="162">
        <v>2.6000000000000002E-2</v>
      </c>
      <c r="V39" s="162">
        <f>ROUND(E39*U39,2)</f>
        <v>0.13</v>
      </c>
      <c r="W39" s="162"/>
      <c r="X39" s="153"/>
      <c r="Y39" s="153"/>
      <c r="Z39" s="153"/>
      <c r="AA39" s="153"/>
      <c r="AB39" s="153"/>
      <c r="AC39" s="153"/>
      <c r="AD39" s="153"/>
      <c r="AE39" s="153"/>
      <c r="AF39" s="153"/>
      <c r="AG39" s="153" t="s">
        <v>114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192" t="s">
        <v>140</v>
      </c>
      <c r="D40" s="163"/>
      <c r="E40" s="164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53"/>
      <c r="Y40" s="153"/>
      <c r="Z40" s="153"/>
      <c r="AA40" s="153"/>
      <c r="AB40" s="153"/>
      <c r="AC40" s="153"/>
      <c r="AD40" s="153"/>
      <c r="AE40" s="153"/>
      <c r="AF40" s="153"/>
      <c r="AG40" s="153" t="s">
        <v>110</v>
      </c>
      <c r="AH40" s="153">
        <v>0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2" t="s">
        <v>141</v>
      </c>
      <c r="D41" s="163"/>
      <c r="E41" s="164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3"/>
      <c r="Y41" s="153"/>
      <c r="Z41" s="153"/>
      <c r="AA41" s="153"/>
      <c r="AB41" s="153"/>
      <c r="AC41" s="153"/>
      <c r="AD41" s="153"/>
      <c r="AE41" s="153"/>
      <c r="AF41" s="153"/>
      <c r="AG41" s="153" t="s">
        <v>110</v>
      </c>
      <c r="AH41" s="153">
        <v>0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192" t="s">
        <v>142</v>
      </c>
      <c r="D42" s="163"/>
      <c r="E42" s="164">
        <v>5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53"/>
      <c r="Y42" s="153"/>
      <c r="Z42" s="153"/>
      <c r="AA42" s="153"/>
      <c r="AB42" s="153"/>
      <c r="AC42" s="153"/>
      <c r="AD42" s="153"/>
      <c r="AE42" s="153"/>
      <c r="AF42" s="153"/>
      <c r="AG42" s="153" t="s">
        <v>110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4">
        <v>9</v>
      </c>
      <c r="B43" s="175" t="s">
        <v>143</v>
      </c>
      <c r="C43" s="214" t="s">
        <v>295</v>
      </c>
      <c r="D43" s="176" t="s">
        <v>103</v>
      </c>
      <c r="E43" s="177">
        <v>67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/>
      <c r="S43" s="179" t="s">
        <v>105</v>
      </c>
      <c r="T43" s="180" t="s">
        <v>105</v>
      </c>
      <c r="U43" s="162">
        <v>1.8000000000000002E-2</v>
      </c>
      <c r="V43" s="162">
        <f>ROUND(E43*U43,2)</f>
        <v>1.21</v>
      </c>
      <c r="W43" s="162"/>
      <c r="X43" s="153"/>
      <c r="Y43" s="153"/>
      <c r="Z43" s="153"/>
      <c r="AA43" s="153"/>
      <c r="AB43" s="153"/>
      <c r="AC43" s="153"/>
      <c r="AD43" s="153"/>
      <c r="AE43" s="153"/>
      <c r="AF43" s="153"/>
      <c r="AG43" s="153" t="s">
        <v>114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192" t="s">
        <v>144</v>
      </c>
      <c r="D44" s="163"/>
      <c r="E44" s="164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53"/>
      <c r="Y44" s="153"/>
      <c r="Z44" s="153"/>
      <c r="AA44" s="153"/>
      <c r="AB44" s="153"/>
      <c r="AC44" s="153"/>
      <c r="AD44" s="153"/>
      <c r="AE44" s="153"/>
      <c r="AF44" s="153"/>
      <c r="AG44" s="153" t="s">
        <v>110</v>
      </c>
      <c r="AH44" s="153">
        <v>0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192" t="s">
        <v>126</v>
      </c>
      <c r="D45" s="163"/>
      <c r="E45" s="164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53"/>
      <c r="Y45" s="153"/>
      <c r="Z45" s="153"/>
      <c r="AA45" s="153"/>
      <c r="AB45" s="153"/>
      <c r="AC45" s="153"/>
      <c r="AD45" s="153"/>
      <c r="AE45" s="153"/>
      <c r="AF45" s="153"/>
      <c r="AG45" s="153" t="s">
        <v>110</v>
      </c>
      <c r="AH45" s="153">
        <v>0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192" t="s">
        <v>145</v>
      </c>
      <c r="D46" s="163"/>
      <c r="E46" s="164">
        <v>9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53"/>
      <c r="Y46" s="153"/>
      <c r="Z46" s="153"/>
      <c r="AA46" s="153"/>
      <c r="AB46" s="153"/>
      <c r="AC46" s="153"/>
      <c r="AD46" s="153"/>
      <c r="AE46" s="153"/>
      <c r="AF46" s="153"/>
      <c r="AG46" s="153" t="s">
        <v>110</v>
      </c>
      <c r="AH46" s="153">
        <v>0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192" t="s">
        <v>146</v>
      </c>
      <c r="D47" s="163"/>
      <c r="E47" s="164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53"/>
      <c r="Y47" s="153"/>
      <c r="Z47" s="153"/>
      <c r="AA47" s="153"/>
      <c r="AB47" s="153"/>
      <c r="AC47" s="153"/>
      <c r="AD47" s="153"/>
      <c r="AE47" s="153"/>
      <c r="AF47" s="153"/>
      <c r="AG47" s="153" t="s">
        <v>110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192" t="s">
        <v>147</v>
      </c>
      <c r="D48" s="163"/>
      <c r="E48" s="164">
        <v>58</v>
      </c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53"/>
      <c r="Y48" s="153"/>
      <c r="Z48" s="153"/>
      <c r="AA48" s="153"/>
      <c r="AB48" s="153"/>
      <c r="AC48" s="153"/>
      <c r="AD48" s="153"/>
      <c r="AE48" s="153"/>
      <c r="AF48" s="153"/>
      <c r="AG48" s="153" t="s">
        <v>110</v>
      </c>
      <c r="AH48" s="153">
        <v>0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4">
        <v>10</v>
      </c>
      <c r="B49" s="175" t="s">
        <v>148</v>
      </c>
      <c r="C49" s="191" t="s">
        <v>149</v>
      </c>
      <c r="D49" s="176" t="s">
        <v>123</v>
      </c>
      <c r="E49" s="177">
        <v>12.5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9">
        <v>0</v>
      </c>
      <c r="O49" s="179">
        <f>ROUND(E49*N49,2)</f>
        <v>0</v>
      </c>
      <c r="P49" s="179">
        <v>0</v>
      </c>
      <c r="Q49" s="179">
        <f>ROUND(E49*P49,2)</f>
        <v>0</v>
      </c>
      <c r="R49" s="179"/>
      <c r="S49" s="179" t="s">
        <v>105</v>
      </c>
      <c r="T49" s="180" t="s">
        <v>105</v>
      </c>
      <c r="U49" s="162">
        <v>0.14500000000000002</v>
      </c>
      <c r="V49" s="162">
        <f>ROUND(E49*U49,2)</f>
        <v>1.81</v>
      </c>
      <c r="W49" s="162"/>
      <c r="X49" s="153"/>
      <c r="Y49" s="153"/>
      <c r="Z49" s="153"/>
      <c r="AA49" s="153"/>
      <c r="AB49" s="153"/>
      <c r="AC49" s="153"/>
      <c r="AD49" s="153"/>
      <c r="AE49" s="153"/>
      <c r="AF49" s="153"/>
      <c r="AG49" s="153" t="s">
        <v>114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192" t="s">
        <v>150</v>
      </c>
      <c r="D50" s="163"/>
      <c r="E50" s="164">
        <v>12.5</v>
      </c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53"/>
      <c r="Y50" s="153"/>
      <c r="Z50" s="153"/>
      <c r="AA50" s="153"/>
      <c r="AB50" s="153"/>
      <c r="AC50" s="153"/>
      <c r="AD50" s="153"/>
      <c r="AE50" s="153"/>
      <c r="AF50" s="153"/>
      <c r="AG50" s="153" t="s">
        <v>110</v>
      </c>
      <c r="AH50" s="153">
        <v>0</v>
      </c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74">
        <v>11</v>
      </c>
      <c r="B51" s="175" t="s">
        <v>151</v>
      </c>
      <c r="C51" s="215" t="s">
        <v>296</v>
      </c>
      <c r="D51" s="176" t="s">
        <v>123</v>
      </c>
      <c r="E51" s="177">
        <v>12.5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9">
        <v>2.2400000000000002E-3</v>
      </c>
      <c r="O51" s="179">
        <f>ROUND(E51*N51,2)</f>
        <v>0.03</v>
      </c>
      <c r="P51" s="179">
        <v>0</v>
      </c>
      <c r="Q51" s="179">
        <f>ROUND(E51*P51,2)</f>
        <v>0</v>
      </c>
      <c r="R51" s="179"/>
      <c r="S51" s="179" t="s">
        <v>105</v>
      </c>
      <c r="T51" s="180" t="s">
        <v>105</v>
      </c>
      <c r="U51" s="162">
        <v>0.129</v>
      </c>
      <c r="V51" s="162">
        <f>ROUND(E51*U51,2)</f>
        <v>1.61</v>
      </c>
      <c r="W51" s="162"/>
      <c r="X51" s="153"/>
      <c r="Y51" s="153"/>
      <c r="Z51" s="153"/>
      <c r="AA51" s="153"/>
      <c r="AB51" s="153"/>
      <c r="AC51" s="153"/>
      <c r="AD51" s="153"/>
      <c r="AE51" s="153"/>
      <c r="AF51" s="153"/>
      <c r="AG51" s="153" t="s">
        <v>114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192" t="s">
        <v>152</v>
      </c>
      <c r="D52" s="163"/>
      <c r="E52" s="164">
        <v>12.5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53"/>
      <c r="Y52" s="153"/>
      <c r="Z52" s="153"/>
      <c r="AA52" s="153"/>
      <c r="AB52" s="153"/>
      <c r="AC52" s="153"/>
      <c r="AD52" s="153"/>
      <c r="AE52" s="153"/>
      <c r="AF52" s="153"/>
      <c r="AG52" s="153" t="s">
        <v>110</v>
      </c>
      <c r="AH52" s="153">
        <v>0</v>
      </c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x14ac:dyDescent="0.2">
      <c r="A53" s="168" t="s">
        <v>99</v>
      </c>
      <c r="B53" s="169" t="s">
        <v>60</v>
      </c>
      <c r="C53" s="190" t="s">
        <v>59</v>
      </c>
      <c r="D53" s="170"/>
      <c r="E53" s="171"/>
      <c r="F53" s="172"/>
      <c r="G53" s="172">
        <f>SUMIF(AG54:AG105,"&lt;&gt;NOR",G54:G105)</f>
        <v>0</v>
      </c>
      <c r="H53" s="172"/>
      <c r="I53" s="172">
        <f>SUM(I54:I105)</f>
        <v>0</v>
      </c>
      <c r="J53" s="172"/>
      <c r="K53" s="172">
        <f>SUM(K54:K105)</f>
        <v>0</v>
      </c>
      <c r="L53" s="172"/>
      <c r="M53" s="172">
        <f>SUM(M54:M105)</f>
        <v>0</v>
      </c>
      <c r="N53" s="172"/>
      <c r="O53" s="172">
        <f>SUM(O54:O105)</f>
        <v>67.53</v>
      </c>
      <c r="P53" s="172"/>
      <c r="Q53" s="172">
        <f>SUM(Q54:Q105)</f>
        <v>0</v>
      </c>
      <c r="R53" s="172"/>
      <c r="S53" s="172"/>
      <c r="T53" s="173"/>
      <c r="U53" s="167"/>
      <c r="V53" s="167">
        <f>SUM(V54:V105)</f>
        <v>60.31</v>
      </c>
      <c r="W53" s="167"/>
      <c r="AG53" t="s">
        <v>100</v>
      </c>
    </row>
    <row r="54" spans="1:60" ht="22.5" outlineLevel="1" x14ac:dyDescent="0.2">
      <c r="A54" s="174">
        <v>12</v>
      </c>
      <c r="B54" s="175" t="s">
        <v>153</v>
      </c>
      <c r="C54" s="191" t="s">
        <v>154</v>
      </c>
      <c r="D54" s="176" t="s">
        <v>123</v>
      </c>
      <c r="E54" s="177">
        <v>4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9">
        <v>5.9050000000000005E-2</v>
      </c>
      <c r="O54" s="179">
        <f>ROUND(E54*N54,2)</f>
        <v>0.24</v>
      </c>
      <c r="P54" s="179">
        <v>0</v>
      </c>
      <c r="Q54" s="179">
        <f>ROUND(E54*P54,2)</f>
        <v>0</v>
      </c>
      <c r="R54" s="179" t="s">
        <v>104</v>
      </c>
      <c r="S54" s="179" t="s">
        <v>105</v>
      </c>
      <c r="T54" s="180" t="s">
        <v>105</v>
      </c>
      <c r="U54" s="162">
        <v>0.26</v>
      </c>
      <c r="V54" s="162">
        <f>ROUND(E54*U54,2)</f>
        <v>1.04</v>
      </c>
      <c r="W54" s="162"/>
      <c r="X54" s="153"/>
      <c r="Y54" s="153"/>
      <c r="Z54" s="153"/>
      <c r="AA54" s="153"/>
      <c r="AB54" s="153"/>
      <c r="AC54" s="153"/>
      <c r="AD54" s="153"/>
      <c r="AE54" s="153"/>
      <c r="AF54" s="153"/>
      <c r="AG54" s="153" t="s">
        <v>106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192" t="s">
        <v>155</v>
      </c>
      <c r="D55" s="163"/>
      <c r="E55" s="164">
        <v>4</v>
      </c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110</v>
      </c>
      <c r="AH55" s="153">
        <v>0</v>
      </c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74">
        <v>13</v>
      </c>
      <c r="B56" s="175" t="s">
        <v>156</v>
      </c>
      <c r="C56" s="191" t="s">
        <v>297</v>
      </c>
      <c r="D56" s="176" t="s">
        <v>157</v>
      </c>
      <c r="E56" s="177">
        <v>8.4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9">
        <v>2.3000000000000003E-2</v>
      </c>
      <c r="O56" s="179">
        <f>ROUND(E56*N56,2)</f>
        <v>0.19</v>
      </c>
      <c r="P56" s="179">
        <v>0</v>
      </c>
      <c r="Q56" s="179">
        <f>ROUND(E56*P56,2)</f>
        <v>0</v>
      </c>
      <c r="R56" s="179" t="s">
        <v>158</v>
      </c>
      <c r="S56" s="179" t="s">
        <v>105</v>
      </c>
      <c r="T56" s="180" t="s">
        <v>105</v>
      </c>
      <c r="U56" s="162">
        <v>0</v>
      </c>
      <c r="V56" s="162">
        <f>ROUND(E56*U56,2)</f>
        <v>0</v>
      </c>
      <c r="W56" s="162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159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192" t="s">
        <v>160</v>
      </c>
      <c r="D57" s="163"/>
      <c r="E57" s="164">
        <v>8</v>
      </c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110</v>
      </c>
      <c r="AH57" s="153">
        <v>0</v>
      </c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3" t="s">
        <v>161</v>
      </c>
      <c r="D58" s="165"/>
      <c r="E58" s="166">
        <v>0.4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3"/>
      <c r="Y58" s="153"/>
      <c r="Z58" s="153"/>
      <c r="AA58" s="153"/>
      <c r="AB58" s="153"/>
      <c r="AC58" s="153"/>
      <c r="AD58" s="153"/>
      <c r="AE58" s="153"/>
      <c r="AF58" s="153"/>
      <c r="AG58" s="153" t="s">
        <v>110</v>
      </c>
      <c r="AH58" s="153">
        <v>4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4">
        <v>14</v>
      </c>
      <c r="B59" s="175" t="s">
        <v>162</v>
      </c>
      <c r="C59" s="216" t="s">
        <v>298</v>
      </c>
      <c r="D59" s="176" t="s">
        <v>103</v>
      </c>
      <c r="E59" s="177">
        <v>16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9">
        <v>5.5450000000000006E-2</v>
      </c>
      <c r="O59" s="179">
        <f>ROUND(E59*N59,2)</f>
        <v>0.89</v>
      </c>
      <c r="P59" s="179">
        <v>0</v>
      </c>
      <c r="Q59" s="179">
        <f>ROUND(E59*P59,2)</f>
        <v>0</v>
      </c>
      <c r="R59" s="179"/>
      <c r="S59" s="179" t="s">
        <v>105</v>
      </c>
      <c r="T59" s="180" t="s">
        <v>105</v>
      </c>
      <c r="U59" s="162">
        <v>0.442</v>
      </c>
      <c r="V59" s="162">
        <f>ROUND(E59*U59,2)</f>
        <v>7.07</v>
      </c>
      <c r="W59" s="162"/>
      <c r="X59" s="153"/>
      <c r="Y59" s="153"/>
      <c r="Z59" s="153"/>
      <c r="AA59" s="153"/>
      <c r="AB59" s="153"/>
      <c r="AC59" s="153"/>
      <c r="AD59" s="153"/>
      <c r="AE59" s="153"/>
      <c r="AF59" s="153"/>
      <c r="AG59" s="153" t="s">
        <v>114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192" t="s">
        <v>163</v>
      </c>
      <c r="D60" s="163"/>
      <c r="E60" s="164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110</v>
      </c>
      <c r="AH60" s="153">
        <v>0</v>
      </c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192" t="s">
        <v>164</v>
      </c>
      <c r="D61" s="163"/>
      <c r="E61" s="164">
        <v>5.5</v>
      </c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110</v>
      </c>
      <c r="AH61" s="153">
        <v>0</v>
      </c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192" t="s">
        <v>165</v>
      </c>
      <c r="D62" s="163"/>
      <c r="E62" s="164">
        <v>10.5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110</v>
      </c>
      <c r="AH62" s="153">
        <v>0</v>
      </c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74">
        <v>15</v>
      </c>
      <c r="B63" s="175" t="s">
        <v>166</v>
      </c>
      <c r="C63" s="217" t="s">
        <v>299</v>
      </c>
      <c r="D63" s="176" t="s">
        <v>103</v>
      </c>
      <c r="E63" s="177">
        <v>16</v>
      </c>
      <c r="F63" s="178"/>
      <c r="G63" s="179">
        <f>ROUND(E63*F63,2)</f>
        <v>0</v>
      </c>
      <c r="H63" s="178"/>
      <c r="I63" s="179">
        <f>ROUND(E63*H63,2)</f>
        <v>0</v>
      </c>
      <c r="J63" s="178"/>
      <c r="K63" s="179">
        <f>ROUND(E63*J63,2)</f>
        <v>0</v>
      </c>
      <c r="L63" s="179">
        <v>21</v>
      </c>
      <c r="M63" s="179">
        <f>G63*(1+L63/100)</f>
        <v>0</v>
      </c>
      <c r="N63" s="179">
        <v>0</v>
      </c>
      <c r="O63" s="179">
        <f>ROUND(E63*N63,2)</f>
        <v>0</v>
      </c>
      <c r="P63" s="179">
        <v>0</v>
      </c>
      <c r="Q63" s="179">
        <f>ROUND(E63*P63,2)</f>
        <v>0</v>
      </c>
      <c r="R63" s="179"/>
      <c r="S63" s="179" t="s">
        <v>105</v>
      </c>
      <c r="T63" s="180" t="s">
        <v>105</v>
      </c>
      <c r="U63" s="162">
        <v>5.5E-2</v>
      </c>
      <c r="V63" s="162">
        <f>ROUND(E63*U63,2)</f>
        <v>0.88</v>
      </c>
      <c r="W63" s="162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114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192" t="s">
        <v>167</v>
      </c>
      <c r="D64" s="163"/>
      <c r="E64" s="164">
        <v>16</v>
      </c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53"/>
      <c r="Y64" s="153"/>
      <c r="Z64" s="153"/>
      <c r="AA64" s="153"/>
      <c r="AB64" s="153"/>
      <c r="AC64" s="153"/>
      <c r="AD64" s="153"/>
      <c r="AE64" s="153"/>
      <c r="AF64" s="153"/>
      <c r="AG64" s="153" t="s">
        <v>110</v>
      </c>
      <c r="AH64" s="153">
        <v>5</v>
      </c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74">
        <v>16</v>
      </c>
      <c r="B65" s="175" t="s">
        <v>168</v>
      </c>
      <c r="C65" s="191" t="s">
        <v>300</v>
      </c>
      <c r="D65" s="176" t="s">
        <v>103</v>
      </c>
      <c r="E65" s="177">
        <v>5.7750000000000004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21</v>
      </c>
      <c r="M65" s="179">
        <f>G65*(1+L65/100)</f>
        <v>0</v>
      </c>
      <c r="N65" s="179">
        <v>0.129</v>
      </c>
      <c r="O65" s="179">
        <f>ROUND(E65*N65,2)</f>
        <v>0.74</v>
      </c>
      <c r="P65" s="179">
        <v>0</v>
      </c>
      <c r="Q65" s="179">
        <f>ROUND(E65*P65,2)</f>
        <v>0</v>
      </c>
      <c r="R65" s="179" t="s">
        <v>158</v>
      </c>
      <c r="S65" s="179" t="s">
        <v>105</v>
      </c>
      <c r="T65" s="180" t="s">
        <v>105</v>
      </c>
      <c r="U65" s="162">
        <v>0</v>
      </c>
      <c r="V65" s="162">
        <f>ROUND(E65*U65,2)</f>
        <v>0</v>
      </c>
      <c r="W65" s="162"/>
      <c r="X65" s="153"/>
      <c r="Y65" s="153"/>
      <c r="Z65" s="153"/>
      <c r="AA65" s="153"/>
      <c r="AB65" s="153"/>
      <c r="AC65" s="153"/>
      <c r="AD65" s="153"/>
      <c r="AE65" s="153"/>
      <c r="AF65" s="153"/>
      <c r="AG65" s="153" t="s">
        <v>169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192" t="s">
        <v>163</v>
      </c>
      <c r="D66" s="163"/>
      <c r="E66" s="164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3"/>
      <c r="Y66" s="153"/>
      <c r="Z66" s="153"/>
      <c r="AA66" s="153"/>
      <c r="AB66" s="153"/>
      <c r="AC66" s="153"/>
      <c r="AD66" s="153"/>
      <c r="AE66" s="153"/>
      <c r="AF66" s="153"/>
      <c r="AG66" s="153" t="s">
        <v>110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192" t="s">
        <v>164</v>
      </c>
      <c r="D67" s="163"/>
      <c r="E67" s="164">
        <v>5.5</v>
      </c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53"/>
      <c r="Y67" s="153"/>
      <c r="Z67" s="153"/>
      <c r="AA67" s="153"/>
      <c r="AB67" s="153"/>
      <c r="AC67" s="153"/>
      <c r="AD67" s="153"/>
      <c r="AE67" s="153"/>
      <c r="AF67" s="153"/>
      <c r="AG67" s="153" t="s">
        <v>110</v>
      </c>
      <c r="AH67" s="153">
        <v>0</v>
      </c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60"/>
      <c r="B68" s="161"/>
      <c r="C68" s="193" t="s">
        <v>161</v>
      </c>
      <c r="D68" s="165"/>
      <c r="E68" s="166">
        <v>0.27500000000000002</v>
      </c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53"/>
      <c r="Y68" s="153"/>
      <c r="Z68" s="153"/>
      <c r="AA68" s="153"/>
      <c r="AB68" s="153"/>
      <c r="AC68" s="153"/>
      <c r="AD68" s="153"/>
      <c r="AE68" s="153"/>
      <c r="AF68" s="153"/>
      <c r="AG68" s="153" t="s">
        <v>110</v>
      </c>
      <c r="AH68" s="153">
        <v>4</v>
      </c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74">
        <v>17</v>
      </c>
      <c r="B69" s="175" t="s">
        <v>170</v>
      </c>
      <c r="C69" s="191" t="s">
        <v>301</v>
      </c>
      <c r="D69" s="176" t="s">
        <v>103</v>
      </c>
      <c r="E69" s="177">
        <v>11.025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9">
        <v>0.13150000000000001</v>
      </c>
      <c r="O69" s="179">
        <f>ROUND(E69*N69,2)</f>
        <v>1.45</v>
      </c>
      <c r="P69" s="179">
        <v>0</v>
      </c>
      <c r="Q69" s="179">
        <f>ROUND(E69*P69,2)</f>
        <v>0</v>
      </c>
      <c r="R69" s="179" t="s">
        <v>158</v>
      </c>
      <c r="S69" s="179" t="s">
        <v>105</v>
      </c>
      <c r="T69" s="180" t="s">
        <v>105</v>
      </c>
      <c r="U69" s="162">
        <v>0</v>
      </c>
      <c r="V69" s="162">
        <f>ROUND(E69*U69,2)</f>
        <v>0</v>
      </c>
      <c r="W69" s="162"/>
      <c r="X69" s="153"/>
      <c r="Y69" s="153"/>
      <c r="Z69" s="153"/>
      <c r="AA69" s="153"/>
      <c r="AB69" s="153"/>
      <c r="AC69" s="153"/>
      <c r="AD69" s="153"/>
      <c r="AE69" s="153"/>
      <c r="AF69" s="153"/>
      <c r="AG69" s="153" t="s">
        <v>169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192" t="s">
        <v>163</v>
      </c>
      <c r="D70" s="163"/>
      <c r="E70" s="164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53"/>
      <c r="Y70" s="153"/>
      <c r="Z70" s="153"/>
      <c r="AA70" s="153"/>
      <c r="AB70" s="153"/>
      <c r="AC70" s="153"/>
      <c r="AD70" s="153"/>
      <c r="AE70" s="153"/>
      <c r="AF70" s="153"/>
      <c r="AG70" s="153" t="s">
        <v>110</v>
      </c>
      <c r="AH70" s="153">
        <v>0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192" t="s">
        <v>165</v>
      </c>
      <c r="D71" s="163"/>
      <c r="E71" s="164">
        <v>10.5</v>
      </c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53"/>
      <c r="Y71" s="153"/>
      <c r="Z71" s="153"/>
      <c r="AA71" s="153"/>
      <c r="AB71" s="153"/>
      <c r="AC71" s="153"/>
      <c r="AD71" s="153"/>
      <c r="AE71" s="153"/>
      <c r="AF71" s="153"/>
      <c r="AG71" s="153" t="s">
        <v>110</v>
      </c>
      <c r="AH71" s="153">
        <v>0</v>
      </c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193" t="s">
        <v>161</v>
      </c>
      <c r="D72" s="165"/>
      <c r="E72" s="166">
        <v>0.52500000000000002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53"/>
      <c r="Y72" s="153"/>
      <c r="Z72" s="153"/>
      <c r="AA72" s="153"/>
      <c r="AB72" s="153"/>
      <c r="AC72" s="153"/>
      <c r="AD72" s="153"/>
      <c r="AE72" s="153"/>
      <c r="AF72" s="153"/>
      <c r="AG72" s="153" t="s">
        <v>110</v>
      </c>
      <c r="AH72" s="153">
        <v>4</v>
      </c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74">
        <v>18</v>
      </c>
      <c r="B73" s="175" t="s">
        <v>171</v>
      </c>
      <c r="C73" s="218" t="s">
        <v>302</v>
      </c>
      <c r="D73" s="176" t="s">
        <v>123</v>
      </c>
      <c r="E73" s="177">
        <v>19</v>
      </c>
      <c r="F73" s="178"/>
      <c r="G73" s="179">
        <f>ROUND(E73*F73,2)</f>
        <v>0</v>
      </c>
      <c r="H73" s="178"/>
      <c r="I73" s="179">
        <f>ROUND(E73*H73,2)</f>
        <v>0</v>
      </c>
      <c r="J73" s="178"/>
      <c r="K73" s="179">
        <f>ROUND(E73*J73,2)</f>
        <v>0</v>
      </c>
      <c r="L73" s="179">
        <v>21</v>
      </c>
      <c r="M73" s="179">
        <f>G73*(1+L73/100)</f>
        <v>0</v>
      </c>
      <c r="N73" s="179">
        <v>3.3000000000000005E-4</v>
      </c>
      <c r="O73" s="179">
        <f>ROUND(E73*N73,2)</f>
        <v>0.01</v>
      </c>
      <c r="P73" s="179">
        <v>0</v>
      </c>
      <c r="Q73" s="179">
        <f>ROUND(E73*P73,2)</f>
        <v>0</v>
      </c>
      <c r="R73" s="179"/>
      <c r="S73" s="179" t="s">
        <v>105</v>
      </c>
      <c r="T73" s="180" t="s">
        <v>105</v>
      </c>
      <c r="U73" s="162">
        <v>0.41000000000000003</v>
      </c>
      <c r="V73" s="162">
        <f>ROUND(E73*U73,2)</f>
        <v>7.79</v>
      </c>
      <c r="W73" s="162"/>
      <c r="X73" s="153"/>
      <c r="Y73" s="153"/>
      <c r="Z73" s="153"/>
      <c r="AA73" s="153"/>
      <c r="AB73" s="153"/>
      <c r="AC73" s="153"/>
      <c r="AD73" s="153"/>
      <c r="AE73" s="153"/>
      <c r="AF73" s="153"/>
      <c r="AG73" s="153" t="s">
        <v>114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60"/>
      <c r="B74" s="161"/>
      <c r="C74" s="192" t="s">
        <v>163</v>
      </c>
      <c r="D74" s="163"/>
      <c r="E74" s="164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53"/>
      <c r="Y74" s="153"/>
      <c r="Z74" s="153"/>
      <c r="AA74" s="153"/>
      <c r="AB74" s="153"/>
      <c r="AC74" s="153"/>
      <c r="AD74" s="153"/>
      <c r="AE74" s="153"/>
      <c r="AF74" s="153"/>
      <c r="AG74" s="153" t="s">
        <v>110</v>
      </c>
      <c r="AH74" s="153">
        <v>0</v>
      </c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192" t="s">
        <v>172</v>
      </c>
      <c r="D75" s="163"/>
      <c r="E75" s="164">
        <v>19</v>
      </c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53"/>
      <c r="Y75" s="153"/>
      <c r="Z75" s="153"/>
      <c r="AA75" s="153"/>
      <c r="AB75" s="153"/>
      <c r="AC75" s="153"/>
      <c r="AD75" s="153"/>
      <c r="AE75" s="153"/>
      <c r="AF75" s="153"/>
      <c r="AG75" s="153" t="s">
        <v>110</v>
      </c>
      <c r="AH75" s="153">
        <v>0</v>
      </c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74">
        <v>19</v>
      </c>
      <c r="B76" s="175" t="s">
        <v>173</v>
      </c>
      <c r="C76" s="219" t="s">
        <v>303</v>
      </c>
      <c r="D76" s="176" t="s">
        <v>103</v>
      </c>
      <c r="E76" s="177">
        <v>58</v>
      </c>
      <c r="F76" s="178"/>
      <c r="G76" s="179">
        <f>ROUND(E76*F76,2)</f>
        <v>0</v>
      </c>
      <c r="H76" s="178"/>
      <c r="I76" s="179">
        <f>ROUND(E76*H76,2)</f>
        <v>0</v>
      </c>
      <c r="J76" s="178"/>
      <c r="K76" s="179">
        <f>ROUND(E76*J76,2)</f>
        <v>0</v>
      </c>
      <c r="L76" s="179">
        <v>21</v>
      </c>
      <c r="M76" s="179">
        <f>G76*(1+L76/100)</f>
        <v>0</v>
      </c>
      <c r="N76" s="179">
        <v>7.3900000000000007E-2</v>
      </c>
      <c r="O76" s="179">
        <f>ROUND(E76*N76,2)</f>
        <v>4.29</v>
      </c>
      <c r="P76" s="179">
        <v>0</v>
      </c>
      <c r="Q76" s="179">
        <f>ROUND(E76*P76,2)</f>
        <v>0</v>
      </c>
      <c r="R76" s="179"/>
      <c r="S76" s="179" t="s">
        <v>105</v>
      </c>
      <c r="T76" s="180" t="s">
        <v>105</v>
      </c>
      <c r="U76" s="162">
        <v>0.47800000000000004</v>
      </c>
      <c r="V76" s="162">
        <f>ROUND(E76*U76,2)</f>
        <v>27.72</v>
      </c>
      <c r="W76" s="162"/>
      <c r="X76" s="153"/>
      <c r="Y76" s="153"/>
      <c r="Z76" s="153"/>
      <c r="AA76" s="153"/>
      <c r="AB76" s="153"/>
      <c r="AC76" s="153"/>
      <c r="AD76" s="153"/>
      <c r="AE76" s="153"/>
      <c r="AF76" s="153"/>
      <c r="AG76" s="153" t="s">
        <v>114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192" t="s">
        <v>174</v>
      </c>
      <c r="D77" s="163"/>
      <c r="E77" s="164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3"/>
      <c r="Y77" s="153"/>
      <c r="Z77" s="153"/>
      <c r="AA77" s="153"/>
      <c r="AB77" s="153"/>
      <c r="AC77" s="153"/>
      <c r="AD77" s="153"/>
      <c r="AE77" s="153"/>
      <c r="AF77" s="153"/>
      <c r="AG77" s="153" t="s">
        <v>110</v>
      </c>
      <c r="AH77" s="153">
        <v>0</v>
      </c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192" t="s">
        <v>175</v>
      </c>
      <c r="D78" s="163"/>
      <c r="E78" s="164">
        <v>44</v>
      </c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53"/>
      <c r="Y78" s="153"/>
      <c r="Z78" s="153"/>
      <c r="AA78" s="153"/>
      <c r="AB78" s="153"/>
      <c r="AC78" s="153"/>
      <c r="AD78" s="153"/>
      <c r="AE78" s="153"/>
      <c r="AF78" s="153"/>
      <c r="AG78" s="153" t="s">
        <v>110</v>
      </c>
      <c r="AH78" s="153">
        <v>0</v>
      </c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192" t="s">
        <v>176</v>
      </c>
      <c r="D79" s="163"/>
      <c r="E79" s="164">
        <v>13</v>
      </c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53"/>
      <c r="Y79" s="153"/>
      <c r="Z79" s="153"/>
      <c r="AA79" s="153"/>
      <c r="AB79" s="153"/>
      <c r="AC79" s="153"/>
      <c r="AD79" s="153"/>
      <c r="AE79" s="153"/>
      <c r="AF79" s="153"/>
      <c r="AG79" s="153" t="s">
        <v>110</v>
      </c>
      <c r="AH79" s="153">
        <v>0</v>
      </c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192" t="s">
        <v>177</v>
      </c>
      <c r="D80" s="163"/>
      <c r="E80" s="164">
        <v>1</v>
      </c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53"/>
      <c r="Y80" s="153"/>
      <c r="Z80" s="153"/>
      <c r="AA80" s="153"/>
      <c r="AB80" s="153"/>
      <c r="AC80" s="153"/>
      <c r="AD80" s="153"/>
      <c r="AE80" s="153"/>
      <c r="AF80" s="153"/>
      <c r="AG80" s="153" t="s">
        <v>110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74">
        <v>20</v>
      </c>
      <c r="B81" s="175" t="s">
        <v>178</v>
      </c>
      <c r="C81" s="220" t="s">
        <v>304</v>
      </c>
      <c r="D81" s="176" t="s">
        <v>103</v>
      </c>
      <c r="E81" s="177">
        <v>58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9">
        <v>0</v>
      </c>
      <c r="O81" s="179">
        <f>ROUND(E81*N81,2)</f>
        <v>0</v>
      </c>
      <c r="P81" s="179">
        <v>0</v>
      </c>
      <c r="Q81" s="179">
        <f>ROUND(E81*P81,2)</f>
        <v>0</v>
      </c>
      <c r="R81" s="179"/>
      <c r="S81" s="179" t="s">
        <v>105</v>
      </c>
      <c r="T81" s="180" t="s">
        <v>105</v>
      </c>
      <c r="U81" s="162">
        <v>6.0000000000000005E-2</v>
      </c>
      <c r="V81" s="162">
        <f>ROUND(E81*U81,2)</f>
        <v>3.48</v>
      </c>
      <c r="W81" s="162"/>
      <c r="X81" s="153"/>
      <c r="Y81" s="153"/>
      <c r="Z81" s="153"/>
      <c r="AA81" s="153"/>
      <c r="AB81" s="153"/>
      <c r="AC81" s="153"/>
      <c r="AD81" s="153"/>
      <c r="AE81" s="153"/>
      <c r="AF81" s="153"/>
      <c r="AG81" s="153" t="s">
        <v>114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192" t="s">
        <v>179</v>
      </c>
      <c r="D82" s="163"/>
      <c r="E82" s="164">
        <v>58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53"/>
      <c r="Y82" s="153"/>
      <c r="Z82" s="153"/>
      <c r="AA82" s="153"/>
      <c r="AB82" s="153"/>
      <c r="AC82" s="153"/>
      <c r="AD82" s="153"/>
      <c r="AE82" s="153"/>
      <c r="AF82" s="153"/>
      <c r="AG82" s="153" t="s">
        <v>110</v>
      </c>
      <c r="AH82" s="153">
        <v>5</v>
      </c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74">
        <v>21</v>
      </c>
      <c r="B83" s="175" t="s">
        <v>180</v>
      </c>
      <c r="C83" s="191" t="s">
        <v>305</v>
      </c>
      <c r="D83" s="176" t="s">
        <v>103</v>
      </c>
      <c r="E83" s="177">
        <v>46.2</v>
      </c>
      <c r="F83" s="178"/>
      <c r="G83" s="179">
        <f>ROUND(E83*F83,2)</f>
        <v>0</v>
      </c>
      <c r="H83" s="178"/>
      <c r="I83" s="179">
        <f>ROUND(E83*H83,2)</f>
        <v>0</v>
      </c>
      <c r="J83" s="178"/>
      <c r="K83" s="179">
        <f>ROUND(E83*J83,2)</f>
        <v>0</v>
      </c>
      <c r="L83" s="179">
        <v>21</v>
      </c>
      <c r="M83" s="179">
        <f>G83*(1+L83/100)</f>
        <v>0</v>
      </c>
      <c r="N83" s="179">
        <v>0.17245000000000002</v>
      </c>
      <c r="O83" s="179">
        <f>ROUND(E83*N83,2)</f>
        <v>7.97</v>
      </c>
      <c r="P83" s="179">
        <v>0</v>
      </c>
      <c r="Q83" s="179">
        <f>ROUND(E83*P83,2)</f>
        <v>0</v>
      </c>
      <c r="R83" s="179" t="s">
        <v>158</v>
      </c>
      <c r="S83" s="179" t="s">
        <v>105</v>
      </c>
      <c r="T83" s="180" t="s">
        <v>105</v>
      </c>
      <c r="U83" s="162">
        <v>0</v>
      </c>
      <c r="V83" s="162">
        <f>ROUND(E83*U83,2)</f>
        <v>0</v>
      </c>
      <c r="W83" s="162"/>
      <c r="X83" s="153"/>
      <c r="Y83" s="153"/>
      <c r="Z83" s="153"/>
      <c r="AA83" s="153"/>
      <c r="AB83" s="153"/>
      <c r="AC83" s="153"/>
      <c r="AD83" s="153"/>
      <c r="AE83" s="153"/>
      <c r="AF83" s="153"/>
      <c r="AG83" s="153" t="s">
        <v>169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192" t="s">
        <v>174</v>
      </c>
      <c r="D84" s="163"/>
      <c r="E84" s="164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53"/>
      <c r="Y84" s="153"/>
      <c r="Z84" s="153"/>
      <c r="AA84" s="153"/>
      <c r="AB84" s="153"/>
      <c r="AC84" s="153"/>
      <c r="AD84" s="153"/>
      <c r="AE84" s="153"/>
      <c r="AF84" s="153"/>
      <c r="AG84" s="153" t="s">
        <v>110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192" t="s">
        <v>181</v>
      </c>
      <c r="D85" s="163"/>
      <c r="E85" s="164">
        <v>44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53"/>
      <c r="Y85" s="153"/>
      <c r="Z85" s="153"/>
      <c r="AA85" s="153"/>
      <c r="AB85" s="153"/>
      <c r="AC85" s="153"/>
      <c r="AD85" s="153"/>
      <c r="AE85" s="153"/>
      <c r="AF85" s="153"/>
      <c r="AG85" s="153" t="s">
        <v>110</v>
      </c>
      <c r="AH85" s="153">
        <v>0</v>
      </c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193" t="s">
        <v>161</v>
      </c>
      <c r="D86" s="165"/>
      <c r="E86" s="166">
        <v>2.2000000000000002</v>
      </c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53"/>
      <c r="Y86" s="153"/>
      <c r="Z86" s="153"/>
      <c r="AA86" s="153"/>
      <c r="AB86" s="153"/>
      <c r="AC86" s="153"/>
      <c r="AD86" s="153"/>
      <c r="AE86" s="153"/>
      <c r="AF86" s="153"/>
      <c r="AG86" s="153" t="s">
        <v>110</v>
      </c>
      <c r="AH86" s="153">
        <v>4</v>
      </c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74">
        <v>22</v>
      </c>
      <c r="B87" s="175" t="s">
        <v>182</v>
      </c>
      <c r="C87" s="191" t="s">
        <v>306</v>
      </c>
      <c r="D87" s="176" t="s">
        <v>103</v>
      </c>
      <c r="E87" s="177">
        <v>13.65</v>
      </c>
      <c r="F87" s="178"/>
      <c r="G87" s="179">
        <f>ROUND(E87*F87,2)</f>
        <v>0</v>
      </c>
      <c r="H87" s="178"/>
      <c r="I87" s="179">
        <f>ROUND(E87*H87,2)</f>
        <v>0</v>
      </c>
      <c r="J87" s="178"/>
      <c r="K87" s="179">
        <f>ROUND(E87*J87,2)</f>
        <v>0</v>
      </c>
      <c r="L87" s="179">
        <v>21</v>
      </c>
      <c r="M87" s="179">
        <f>G87*(1+L87/100)</f>
        <v>0</v>
      </c>
      <c r="N87" s="179">
        <v>0.17245000000000002</v>
      </c>
      <c r="O87" s="179">
        <f>ROUND(E87*N87,2)</f>
        <v>2.35</v>
      </c>
      <c r="P87" s="179">
        <v>0</v>
      </c>
      <c r="Q87" s="179">
        <f>ROUND(E87*P87,2)</f>
        <v>0</v>
      </c>
      <c r="R87" s="179" t="s">
        <v>158</v>
      </c>
      <c r="S87" s="179" t="s">
        <v>105</v>
      </c>
      <c r="T87" s="180" t="s">
        <v>105</v>
      </c>
      <c r="U87" s="162">
        <v>0</v>
      </c>
      <c r="V87" s="162">
        <f>ROUND(E87*U87,2)</f>
        <v>0</v>
      </c>
      <c r="W87" s="162"/>
      <c r="X87" s="153"/>
      <c r="Y87" s="153"/>
      <c r="Z87" s="153"/>
      <c r="AA87" s="153"/>
      <c r="AB87" s="153"/>
      <c r="AC87" s="153"/>
      <c r="AD87" s="153"/>
      <c r="AE87" s="153"/>
      <c r="AF87" s="153"/>
      <c r="AG87" s="153" t="s">
        <v>169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192" t="s">
        <v>174</v>
      </c>
      <c r="D88" s="163"/>
      <c r="E88" s="164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53"/>
      <c r="Y88" s="153"/>
      <c r="Z88" s="153"/>
      <c r="AA88" s="153"/>
      <c r="AB88" s="153"/>
      <c r="AC88" s="153"/>
      <c r="AD88" s="153"/>
      <c r="AE88" s="153"/>
      <c r="AF88" s="153"/>
      <c r="AG88" s="153" t="s">
        <v>110</v>
      </c>
      <c r="AH88" s="153">
        <v>0</v>
      </c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60"/>
      <c r="B89" s="161"/>
      <c r="C89" s="192" t="s">
        <v>176</v>
      </c>
      <c r="D89" s="163"/>
      <c r="E89" s="164">
        <v>13</v>
      </c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53"/>
      <c r="Y89" s="153"/>
      <c r="Z89" s="153"/>
      <c r="AA89" s="153"/>
      <c r="AB89" s="153"/>
      <c r="AC89" s="153"/>
      <c r="AD89" s="153"/>
      <c r="AE89" s="153"/>
      <c r="AF89" s="153"/>
      <c r="AG89" s="153" t="s">
        <v>110</v>
      </c>
      <c r="AH89" s="153">
        <v>0</v>
      </c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193" t="s">
        <v>161</v>
      </c>
      <c r="D90" s="165"/>
      <c r="E90" s="166">
        <v>0.65</v>
      </c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53"/>
      <c r="Y90" s="153"/>
      <c r="Z90" s="153"/>
      <c r="AA90" s="153"/>
      <c r="AB90" s="153"/>
      <c r="AC90" s="153"/>
      <c r="AD90" s="153"/>
      <c r="AE90" s="153"/>
      <c r="AF90" s="153"/>
      <c r="AG90" s="153" t="s">
        <v>110</v>
      </c>
      <c r="AH90" s="153">
        <v>4</v>
      </c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74">
        <v>23</v>
      </c>
      <c r="B91" s="175" t="s">
        <v>183</v>
      </c>
      <c r="C91" s="191" t="s">
        <v>307</v>
      </c>
      <c r="D91" s="176" t="s">
        <v>103</v>
      </c>
      <c r="E91" s="177">
        <v>1.05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9">
        <v>0.17824000000000001</v>
      </c>
      <c r="O91" s="179">
        <f>ROUND(E91*N91,2)</f>
        <v>0.19</v>
      </c>
      <c r="P91" s="179">
        <v>0</v>
      </c>
      <c r="Q91" s="179">
        <f>ROUND(E91*P91,2)</f>
        <v>0</v>
      </c>
      <c r="R91" s="179" t="s">
        <v>158</v>
      </c>
      <c r="S91" s="179" t="s">
        <v>105</v>
      </c>
      <c r="T91" s="180" t="s">
        <v>105</v>
      </c>
      <c r="U91" s="162">
        <v>0</v>
      </c>
      <c r="V91" s="162">
        <f>ROUND(E91*U91,2)</f>
        <v>0</v>
      </c>
      <c r="W91" s="162"/>
      <c r="X91" s="153"/>
      <c r="Y91" s="153"/>
      <c r="Z91" s="153"/>
      <c r="AA91" s="153"/>
      <c r="AB91" s="153"/>
      <c r="AC91" s="153"/>
      <c r="AD91" s="153"/>
      <c r="AE91" s="153"/>
      <c r="AF91" s="153"/>
      <c r="AG91" s="153" t="s">
        <v>169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192" t="s">
        <v>174</v>
      </c>
      <c r="D92" s="163"/>
      <c r="E92" s="164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53"/>
      <c r="Y92" s="153"/>
      <c r="Z92" s="153"/>
      <c r="AA92" s="153"/>
      <c r="AB92" s="153"/>
      <c r="AC92" s="153"/>
      <c r="AD92" s="153"/>
      <c r="AE92" s="153"/>
      <c r="AF92" s="153"/>
      <c r="AG92" s="153" t="s">
        <v>110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192" t="s">
        <v>177</v>
      </c>
      <c r="D93" s="163"/>
      <c r="E93" s="164">
        <v>1</v>
      </c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53"/>
      <c r="Y93" s="153"/>
      <c r="Z93" s="153"/>
      <c r="AA93" s="153"/>
      <c r="AB93" s="153"/>
      <c r="AC93" s="153"/>
      <c r="AD93" s="153"/>
      <c r="AE93" s="153"/>
      <c r="AF93" s="153"/>
      <c r="AG93" s="153" t="s">
        <v>110</v>
      </c>
      <c r="AH93" s="153">
        <v>0</v>
      </c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193" t="s">
        <v>161</v>
      </c>
      <c r="D94" s="165"/>
      <c r="E94" s="166">
        <v>0.05</v>
      </c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53"/>
      <c r="Y94" s="153"/>
      <c r="Z94" s="153"/>
      <c r="AA94" s="153"/>
      <c r="AB94" s="153"/>
      <c r="AC94" s="153"/>
      <c r="AD94" s="153"/>
      <c r="AE94" s="153"/>
      <c r="AF94" s="153"/>
      <c r="AG94" s="153" t="s">
        <v>110</v>
      </c>
      <c r="AH94" s="153">
        <v>4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74">
        <v>24</v>
      </c>
      <c r="B95" s="175" t="s">
        <v>184</v>
      </c>
      <c r="C95" s="221" t="s">
        <v>308</v>
      </c>
      <c r="D95" s="176" t="s">
        <v>123</v>
      </c>
      <c r="E95" s="177">
        <v>21</v>
      </c>
      <c r="F95" s="178"/>
      <c r="G95" s="179">
        <f>ROUND(E95*F95,2)</f>
        <v>0</v>
      </c>
      <c r="H95" s="178"/>
      <c r="I95" s="179">
        <f>ROUND(E95*H95,2)</f>
        <v>0</v>
      </c>
      <c r="J95" s="178"/>
      <c r="K95" s="179">
        <f>ROUND(E95*J95,2)</f>
        <v>0</v>
      </c>
      <c r="L95" s="179">
        <v>21</v>
      </c>
      <c r="M95" s="179">
        <f>G95*(1+L95/100)</f>
        <v>0</v>
      </c>
      <c r="N95" s="179">
        <v>3.6000000000000002E-4</v>
      </c>
      <c r="O95" s="179">
        <f>ROUND(E95*N95,2)</f>
        <v>0.01</v>
      </c>
      <c r="P95" s="179">
        <v>0</v>
      </c>
      <c r="Q95" s="179">
        <f>ROUND(E95*P95,2)</f>
        <v>0</v>
      </c>
      <c r="R95" s="179"/>
      <c r="S95" s="179" t="s">
        <v>105</v>
      </c>
      <c r="T95" s="180" t="s">
        <v>105</v>
      </c>
      <c r="U95" s="162">
        <v>0.43000000000000005</v>
      </c>
      <c r="V95" s="162">
        <f>ROUND(E95*U95,2)</f>
        <v>9.0299999999999994</v>
      </c>
      <c r="W95" s="162"/>
      <c r="X95" s="153"/>
      <c r="Y95" s="153"/>
      <c r="Z95" s="153"/>
      <c r="AA95" s="153"/>
      <c r="AB95" s="153"/>
      <c r="AC95" s="153"/>
      <c r="AD95" s="153"/>
      <c r="AE95" s="153"/>
      <c r="AF95" s="153"/>
      <c r="AG95" s="153" t="s">
        <v>114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192" t="s">
        <v>174</v>
      </c>
      <c r="D96" s="163"/>
      <c r="E96" s="164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53"/>
      <c r="Y96" s="153"/>
      <c r="Z96" s="153"/>
      <c r="AA96" s="153"/>
      <c r="AB96" s="153"/>
      <c r="AC96" s="153"/>
      <c r="AD96" s="153"/>
      <c r="AE96" s="153"/>
      <c r="AF96" s="153"/>
      <c r="AG96" s="153" t="s">
        <v>110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192" t="s">
        <v>185</v>
      </c>
      <c r="D97" s="163"/>
      <c r="E97" s="164">
        <v>21</v>
      </c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53"/>
      <c r="Y97" s="153"/>
      <c r="Z97" s="153"/>
      <c r="AA97" s="153"/>
      <c r="AB97" s="153"/>
      <c r="AC97" s="153"/>
      <c r="AD97" s="153"/>
      <c r="AE97" s="153"/>
      <c r="AF97" s="153"/>
      <c r="AG97" s="153" t="s">
        <v>110</v>
      </c>
      <c r="AH97" s="153">
        <v>0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2.5" outlineLevel="1" x14ac:dyDescent="0.2">
      <c r="A98" s="174">
        <v>25</v>
      </c>
      <c r="B98" s="175" t="s">
        <v>138</v>
      </c>
      <c r="C98" s="191" t="s">
        <v>139</v>
      </c>
      <c r="D98" s="176" t="s">
        <v>103</v>
      </c>
      <c r="E98" s="177">
        <v>59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9">
        <v>0.378</v>
      </c>
      <c r="O98" s="179">
        <f>ROUND(E98*N98,2)</f>
        <v>22.3</v>
      </c>
      <c r="P98" s="179">
        <v>0</v>
      </c>
      <c r="Q98" s="179">
        <f>ROUND(E98*P98,2)</f>
        <v>0</v>
      </c>
      <c r="R98" s="179" t="s">
        <v>104</v>
      </c>
      <c r="S98" s="179" t="s">
        <v>105</v>
      </c>
      <c r="T98" s="180" t="s">
        <v>105</v>
      </c>
      <c r="U98" s="162">
        <v>2.6000000000000002E-2</v>
      </c>
      <c r="V98" s="162">
        <f>ROUND(E98*U98,2)</f>
        <v>1.53</v>
      </c>
      <c r="W98" s="162"/>
      <c r="X98" s="153"/>
      <c r="Y98" s="153"/>
      <c r="Z98" s="153"/>
      <c r="AA98" s="153"/>
      <c r="AB98" s="153"/>
      <c r="AC98" s="153"/>
      <c r="AD98" s="153"/>
      <c r="AE98" s="153"/>
      <c r="AF98" s="153"/>
      <c r="AG98" s="153" t="s">
        <v>114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192" t="s">
        <v>186</v>
      </c>
      <c r="D99" s="163"/>
      <c r="E99" s="164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53"/>
      <c r="Y99" s="153"/>
      <c r="Z99" s="153"/>
      <c r="AA99" s="153"/>
      <c r="AB99" s="153"/>
      <c r="AC99" s="153"/>
      <c r="AD99" s="153"/>
      <c r="AE99" s="153"/>
      <c r="AF99" s="153"/>
      <c r="AG99" s="153" t="s">
        <v>110</v>
      </c>
      <c r="AH99" s="153">
        <v>0</v>
      </c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2" t="s">
        <v>141</v>
      </c>
      <c r="D100" s="163"/>
      <c r="E100" s="164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110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192" t="s">
        <v>187</v>
      </c>
      <c r="D101" s="163"/>
      <c r="E101" s="164">
        <v>59</v>
      </c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110</v>
      </c>
      <c r="AH101" s="153">
        <v>0</v>
      </c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74">
        <v>26</v>
      </c>
      <c r="B102" s="175" t="s">
        <v>188</v>
      </c>
      <c r="C102" s="191" t="s">
        <v>189</v>
      </c>
      <c r="D102" s="176" t="s">
        <v>103</v>
      </c>
      <c r="E102" s="177">
        <v>61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9">
        <v>0.441</v>
      </c>
      <c r="O102" s="179">
        <f>ROUND(E102*N102,2)</f>
        <v>26.9</v>
      </c>
      <c r="P102" s="179">
        <v>0</v>
      </c>
      <c r="Q102" s="179">
        <f>ROUND(E102*P102,2)</f>
        <v>0</v>
      </c>
      <c r="R102" s="179" t="s">
        <v>104</v>
      </c>
      <c r="S102" s="179" t="s">
        <v>105</v>
      </c>
      <c r="T102" s="180" t="s">
        <v>105</v>
      </c>
      <c r="U102" s="162">
        <v>2.9000000000000001E-2</v>
      </c>
      <c r="V102" s="162">
        <f>ROUND(E102*U102,2)</f>
        <v>1.77</v>
      </c>
      <c r="W102" s="162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114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/>
      <c r="B103" s="161"/>
      <c r="C103" s="192" t="s">
        <v>186</v>
      </c>
      <c r="D103" s="163"/>
      <c r="E103" s="164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110</v>
      </c>
      <c r="AH103" s="153">
        <v>0</v>
      </c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192" t="s">
        <v>141</v>
      </c>
      <c r="D104" s="163"/>
      <c r="E104" s="164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110</v>
      </c>
      <c r="AH104" s="153">
        <v>0</v>
      </c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60"/>
      <c r="B105" s="161"/>
      <c r="C105" s="192" t="s">
        <v>190</v>
      </c>
      <c r="D105" s="163"/>
      <c r="E105" s="164">
        <v>61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110</v>
      </c>
      <c r="AH105" s="153">
        <v>0</v>
      </c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x14ac:dyDescent="0.2">
      <c r="A106" s="168" t="s">
        <v>99</v>
      </c>
      <c r="B106" s="169" t="s">
        <v>61</v>
      </c>
      <c r="C106" s="190" t="s">
        <v>62</v>
      </c>
      <c r="D106" s="170"/>
      <c r="E106" s="171"/>
      <c r="F106" s="172"/>
      <c r="G106" s="172">
        <f>SUMIF(AG107:AG108,"&lt;&gt;NOR",G107:G108)</f>
        <v>0</v>
      </c>
      <c r="H106" s="172"/>
      <c r="I106" s="172">
        <f>SUM(I107:I108)</f>
        <v>0</v>
      </c>
      <c r="J106" s="172"/>
      <c r="K106" s="172">
        <f>SUM(K107:K108)</f>
        <v>0</v>
      </c>
      <c r="L106" s="172"/>
      <c r="M106" s="172">
        <f>SUM(M107:M108)</f>
        <v>0</v>
      </c>
      <c r="N106" s="172"/>
      <c r="O106" s="172">
        <f>SUM(O107:O108)</f>
        <v>0.86</v>
      </c>
      <c r="P106" s="172"/>
      <c r="Q106" s="172">
        <f>SUM(Q107:Q108)</f>
        <v>0</v>
      </c>
      <c r="R106" s="172"/>
      <c r="S106" s="172"/>
      <c r="T106" s="173"/>
      <c r="U106" s="167"/>
      <c r="V106" s="167">
        <f>SUM(V107:V108)</f>
        <v>0</v>
      </c>
      <c r="W106" s="167"/>
      <c r="AG106" t="s">
        <v>100</v>
      </c>
    </row>
    <row r="107" spans="1:60" outlineLevel="1" x14ac:dyDescent="0.2">
      <c r="A107" s="174">
        <v>27</v>
      </c>
      <c r="B107" s="175" t="s">
        <v>191</v>
      </c>
      <c r="C107" s="191" t="s">
        <v>192</v>
      </c>
      <c r="D107" s="176" t="s">
        <v>157</v>
      </c>
      <c r="E107" s="177">
        <v>2</v>
      </c>
      <c r="F107" s="178"/>
      <c r="G107" s="179">
        <f>ROUND(E107*F107,2)</f>
        <v>0</v>
      </c>
      <c r="H107" s="178"/>
      <c r="I107" s="179">
        <f>ROUND(E107*H107,2)</f>
        <v>0</v>
      </c>
      <c r="J107" s="178"/>
      <c r="K107" s="179">
        <f>ROUND(E107*J107,2)</f>
        <v>0</v>
      </c>
      <c r="L107" s="179">
        <v>21</v>
      </c>
      <c r="M107" s="179">
        <f>G107*(1+L107/100)</f>
        <v>0</v>
      </c>
      <c r="N107" s="179">
        <v>0.43094000000000005</v>
      </c>
      <c r="O107" s="179">
        <f>ROUND(E107*N107,2)</f>
        <v>0.86</v>
      </c>
      <c r="P107" s="179">
        <v>0</v>
      </c>
      <c r="Q107" s="179">
        <f>ROUND(E107*P107,2)</f>
        <v>0</v>
      </c>
      <c r="R107" s="179"/>
      <c r="S107" s="179" t="s">
        <v>193</v>
      </c>
      <c r="T107" s="180" t="s">
        <v>194</v>
      </c>
      <c r="U107" s="162">
        <v>0</v>
      </c>
      <c r="V107" s="162">
        <f>ROUND(E107*U107,2)</f>
        <v>0</v>
      </c>
      <c r="W107" s="162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 t="s">
        <v>195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192" t="s">
        <v>196</v>
      </c>
      <c r="D108" s="163"/>
      <c r="E108" s="164">
        <v>2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110</v>
      </c>
      <c r="AH108" s="153">
        <v>0</v>
      </c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x14ac:dyDescent="0.2">
      <c r="A109" s="168" t="s">
        <v>99</v>
      </c>
      <c r="B109" s="169" t="s">
        <v>63</v>
      </c>
      <c r="C109" s="190" t="s">
        <v>64</v>
      </c>
      <c r="D109" s="170"/>
      <c r="E109" s="171"/>
      <c r="F109" s="172"/>
      <c r="G109" s="172">
        <f>SUMIF(AG110:AG118,"&lt;&gt;NOR",G110:G118)</f>
        <v>0</v>
      </c>
      <c r="H109" s="172"/>
      <c r="I109" s="172">
        <f>SUM(I110:I118)</f>
        <v>0</v>
      </c>
      <c r="J109" s="172"/>
      <c r="K109" s="172">
        <f>SUM(K110:K118)</f>
        <v>0</v>
      </c>
      <c r="L109" s="172"/>
      <c r="M109" s="172">
        <f>SUM(M110:M118)</f>
        <v>0</v>
      </c>
      <c r="N109" s="172"/>
      <c r="O109" s="172">
        <f>SUM(O110:O118)</f>
        <v>10.360000000000001</v>
      </c>
      <c r="P109" s="172"/>
      <c r="Q109" s="172">
        <f>SUM(Q110:Q118)</f>
        <v>0</v>
      </c>
      <c r="R109" s="172"/>
      <c r="S109" s="172"/>
      <c r="T109" s="173"/>
      <c r="U109" s="167"/>
      <c r="V109" s="167">
        <f>SUM(V110:V118)</f>
        <v>0</v>
      </c>
      <c r="W109" s="167"/>
      <c r="AG109" t="s">
        <v>100</v>
      </c>
    </row>
    <row r="110" spans="1:60" outlineLevel="1" x14ac:dyDescent="0.2">
      <c r="A110" s="174">
        <v>28</v>
      </c>
      <c r="B110" s="175" t="s">
        <v>197</v>
      </c>
      <c r="C110" s="191" t="s">
        <v>198</v>
      </c>
      <c r="D110" s="176" t="s">
        <v>123</v>
      </c>
      <c r="E110" s="177">
        <v>35</v>
      </c>
      <c r="F110" s="178"/>
      <c r="G110" s="179">
        <f>ROUND(E110*F110,2)</f>
        <v>0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21</v>
      </c>
      <c r="M110" s="179">
        <f>G110*(1+L110/100)</f>
        <v>0</v>
      </c>
      <c r="N110" s="179">
        <v>0.22133000000000003</v>
      </c>
      <c r="O110" s="179">
        <f>ROUND(E110*N110,2)</f>
        <v>7.75</v>
      </c>
      <c r="P110" s="179">
        <v>0</v>
      </c>
      <c r="Q110" s="179">
        <f>ROUND(E110*P110,2)</f>
        <v>0</v>
      </c>
      <c r="R110" s="179"/>
      <c r="S110" s="179" t="s">
        <v>193</v>
      </c>
      <c r="T110" s="180" t="s">
        <v>199</v>
      </c>
      <c r="U110" s="162">
        <v>0</v>
      </c>
      <c r="V110" s="162">
        <f>ROUND(E110*U110,2)</f>
        <v>0</v>
      </c>
      <c r="W110" s="162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114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22.5" outlineLevel="1" x14ac:dyDescent="0.2">
      <c r="A111" s="160"/>
      <c r="B111" s="161"/>
      <c r="C111" s="192" t="s">
        <v>200</v>
      </c>
      <c r="D111" s="163"/>
      <c r="E111" s="164">
        <v>22.5</v>
      </c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110</v>
      </c>
      <c r="AH111" s="153">
        <v>0</v>
      </c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60"/>
      <c r="B112" s="161"/>
      <c r="C112" s="192" t="s">
        <v>201</v>
      </c>
      <c r="D112" s="163"/>
      <c r="E112" s="164">
        <v>12.5</v>
      </c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110</v>
      </c>
      <c r="AH112" s="153">
        <v>0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74">
        <v>29</v>
      </c>
      <c r="B113" s="175" t="s">
        <v>202</v>
      </c>
      <c r="C113" s="191" t="s">
        <v>309</v>
      </c>
      <c r="D113" s="176" t="s">
        <v>157</v>
      </c>
      <c r="E113" s="177">
        <v>24</v>
      </c>
      <c r="F113" s="178"/>
      <c r="G113" s="179">
        <f>ROUND(E113*F113,2)</f>
        <v>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0</v>
      </c>
      <c r="N113" s="179">
        <v>8.2100000000000006E-2</v>
      </c>
      <c r="O113" s="179">
        <f>ROUND(E113*N113,2)</f>
        <v>1.97</v>
      </c>
      <c r="P113" s="179">
        <v>0</v>
      </c>
      <c r="Q113" s="179">
        <f>ROUND(E113*P113,2)</f>
        <v>0</v>
      </c>
      <c r="R113" s="179" t="s">
        <v>158</v>
      </c>
      <c r="S113" s="179" t="s">
        <v>105</v>
      </c>
      <c r="T113" s="180" t="s">
        <v>105</v>
      </c>
      <c r="U113" s="162">
        <v>0</v>
      </c>
      <c r="V113" s="162">
        <f>ROUND(E113*U113,2)</f>
        <v>0</v>
      </c>
      <c r="W113" s="162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169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60"/>
      <c r="B114" s="161"/>
      <c r="C114" s="192" t="s">
        <v>203</v>
      </c>
      <c r="D114" s="163"/>
      <c r="E114" s="164">
        <v>24</v>
      </c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110</v>
      </c>
      <c r="AH114" s="153">
        <v>0</v>
      </c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74">
        <v>30</v>
      </c>
      <c r="B115" s="175" t="s">
        <v>204</v>
      </c>
      <c r="C115" s="191" t="s">
        <v>310</v>
      </c>
      <c r="D115" s="176" t="s">
        <v>157</v>
      </c>
      <c r="E115" s="177">
        <v>14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9">
        <v>4.6000000000000006E-2</v>
      </c>
      <c r="O115" s="179">
        <f>ROUND(E115*N115,2)</f>
        <v>0.64</v>
      </c>
      <c r="P115" s="179">
        <v>0</v>
      </c>
      <c r="Q115" s="179">
        <f>ROUND(E115*P115,2)</f>
        <v>0</v>
      </c>
      <c r="R115" s="179" t="s">
        <v>158</v>
      </c>
      <c r="S115" s="179" t="s">
        <v>105</v>
      </c>
      <c r="T115" s="180" t="s">
        <v>105</v>
      </c>
      <c r="U115" s="162">
        <v>0</v>
      </c>
      <c r="V115" s="162">
        <f>ROUND(E115*U115,2)</f>
        <v>0</v>
      </c>
      <c r="W115" s="162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169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60"/>
      <c r="B116" s="161"/>
      <c r="C116" s="192" t="s">
        <v>205</v>
      </c>
      <c r="D116" s="163"/>
      <c r="E116" s="164">
        <v>14</v>
      </c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110</v>
      </c>
      <c r="AH116" s="153">
        <v>0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74">
        <v>31</v>
      </c>
      <c r="B117" s="175" t="s">
        <v>206</v>
      </c>
      <c r="C117" s="191" t="s">
        <v>207</v>
      </c>
      <c r="D117" s="176" t="s">
        <v>208</v>
      </c>
      <c r="E117" s="177">
        <v>0.5</v>
      </c>
      <c r="F117" s="178"/>
      <c r="G117" s="179">
        <f>ROUND(E117*F117,2)</f>
        <v>0</v>
      </c>
      <c r="H117" s="178"/>
      <c r="I117" s="179">
        <f>ROUND(E117*H117,2)</f>
        <v>0</v>
      </c>
      <c r="J117" s="178"/>
      <c r="K117" s="179">
        <f>ROUND(E117*J117,2)</f>
        <v>0</v>
      </c>
      <c r="L117" s="179">
        <v>21</v>
      </c>
      <c r="M117" s="179">
        <f>G117*(1+L117/100)</f>
        <v>0</v>
      </c>
      <c r="N117" s="179">
        <v>0</v>
      </c>
      <c r="O117" s="179">
        <f>ROUND(E117*N117,2)</f>
        <v>0</v>
      </c>
      <c r="P117" s="179">
        <v>0</v>
      </c>
      <c r="Q117" s="179">
        <f>ROUND(E117*P117,2)</f>
        <v>0</v>
      </c>
      <c r="R117" s="179"/>
      <c r="S117" s="179" t="s">
        <v>193</v>
      </c>
      <c r="T117" s="180" t="s">
        <v>199</v>
      </c>
      <c r="U117" s="162">
        <v>0</v>
      </c>
      <c r="V117" s="162">
        <f>ROUND(E117*U117,2)</f>
        <v>0</v>
      </c>
      <c r="W117" s="162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114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192" t="s">
        <v>209</v>
      </c>
      <c r="D118" s="163"/>
      <c r="E118" s="164">
        <v>0.5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110</v>
      </c>
      <c r="AH118" s="153">
        <v>0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x14ac:dyDescent="0.2">
      <c r="A119" s="168" t="s">
        <v>99</v>
      </c>
      <c r="B119" s="169" t="s">
        <v>65</v>
      </c>
      <c r="C119" s="190" t="s">
        <v>66</v>
      </c>
      <c r="D119" s="170"/>
      <c r="E119" s="171"/>
      <c r="F119" s="172"/>
      <c r="G119" s="172">
        <f>SUMIF(AG120:AG158,"&lt;&gt;NOR",G120:G158)</f>
        <v>0</v>
      </c>
      <c r="H119" s="172"/>
      <c r="I119" s="172">
        <f>SUM(I120:I158)</f>
        <v>0</v>
      </c>
      <c r="J119" s="172"/>
      <c r="K119" s="172">
        <f>SUM(K120:K158)</f>
        <v>0</v>
      </c>
      <c r="L119" s="172"/>
      <c r="M119" s="172">
        <f>SUM(M120:M158)</f>
        <v>0</v>
      </c>
      <c r="N119" s="172"/>
      <c r="O119" s="172">
        <f>SUM(O120:O158)</f>
        <v>2.9499999999999993</v>
      </c>
      <c r="P119" s="172"/>
      <c r="Q119" s="172">
        <f>SUM(Q120:Q158)</f>
        <v>1.4600000000000002</v>
      </c>
      <c r="R119" s="172"/>
      <c r="S119" s="172"/>
      <c r="T119" s="173"/>
      <c r="U119" s="167"/>
      <c r="V119" s="167">
        <f>SUM(V120:V158)</f>
        <v>8.2099999999999991</v>
      </c>
      <c r="W119" s="167"/>
      <c r="AG119" t="s">
        <v>100</v>
      </c>
    </row>
    <row r="120" spans="1:60" outlineLevel="1" x14ac:dyDescent="0.2">
      <c r="A120" s="174">
        <v>32</v>
      </c>
      <c r="B120" s="175" t="s">
        <v>210</v>
      </c>
      <c r="C120" s="222" t="s">
        <v>311</v>
      </c>
      <c r="D120" s="176" t="s">
        <v>157</v>
      </c>
      <c r="E120" s="177">
        <f>E122</f>
        <v>20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9">
        <v>6.6000000000000003E-2</v>
      </c>
      <c r="O120" s="179">
        <f>ROUND(E120*N120,2)</f>
        <v>1.32</v>
      </c>
      <c r="P120" s="179">
        <v>0</v>
      </c>
      <c r="Q120" s="179">
        <f>ROUND(E120*P120,2)</f>
        <v>0</v>
      </c>
      <c r="R120" s="179"/>
      <c r="S120" s="179" t="s">
        <v>105</v>
      </c>
      <c r="T120" s="180" t="s">
        <v>105</v>
      </c>
      <c r="U120" s="162">
        <v>0.17</v>
      </c>
      <c r="V120" s="162">
        <f>ROUND(E120*U120,2)</f>
        <v>3.4</v>
      </c>
      <c r="W120" s="162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114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192" t="s">
        <v>279</v>
      </c>
      <c r="D121" s="163"/>
      <c r="E121" s="164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110</v>
      </c>
      <c r="AH121" s="153">
        <v>0</v>
      </c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209" t="s">
        <v>287</v>
      </c>
      <c r="D122" s="163"/>
      <c r="E122" s="164">
        <v>20</v>
      </c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110</v>
      </c>
      <c r="AH122" s="153">
        <v>0</v>
      </c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74">
        <v>33</v>
      </c>
      <c r="B123" s="175" t="s">
        <v>211</v>
      </c>
      <c r="C123" s="223" t="s">
        <v>312</v>
      </c>
      <c r="D123" s="176" t="s">
        <v>157</v>
      </c>
      <c r="E123" s="177">
        <f>SUM(E125:E126)</f>
        <v>1440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0</v>
      </c>
      <c r="N123" s="179">
        <v>0</v>
      </c>
      <c r="O123" s="179">
        <f>ROUND(E123*N123,2)</f>
        <v>0</v>
      </c>
      <c r="P123" s="179">
        <v>0</v>
      </c>
      <c r="Q123" s="179">
        <f>ROUND(E123*P123,2)</f>
        <v>0</v>
      </c>
      <c r="R123" s="179"/>
      <c r="S123" s="179" t="s">
        <v>105</v>
      </c>
      <c r="T123" s="180" t="s">
        <v>105</v>
      </c>
      <c r="U123" s="162">
        <v>0</v>
      </c>
      <c r="V123" s="162">
        <f>ROUND(E123*U123,2)</f>
        <v>0</v>
      </c>
      <c r="W123" s="162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114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192" t="s">
        <v>279</v>
      </c>
      <c r="D124" s="163"/>
      <c r="E124" s="164"/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110</v>
      </c>
      <c r="AH124" s="153">
        <v>0</v>
      </c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209" t="s">
        <v>288</v>
      </c>
      <c r="D125" s="163"/>
      <c r="E125" s="164">
        <f>20*30*2</f>
        <v>1200</v>
      </c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110</v>
      </c>
      <c r="AH125" s="153">
        <v>0</v>
      </c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60"/>
      <c r="B126" s="161"/>
      <c r="C126" s="192" t="s">
        <v>280</v>
      </c>
      <c r="D126" s="163"/>
      <c r="E126" s="164">
        <f>4*30*2</f>
        <v>240</v>
      </c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110</v>
      </c>
      <c r="AH126" s="153">
        <v>0</v>
      </c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74">
        <v>34</v>
      </c>
      <c r="B127" s="175" t="s">
        <v>212</v>
      </c>
      <c r="C127" s="224" t="s">
        <v>313</v>
      </c>
      <c r="D127" s="176" t="s">
        <v>157</v>
      </c>
      <c r="E127" s="177">
        <f>E128</f>
        <v>20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9">
        <v>6.7000000000000004E-2</v>
      </c>
      <c r="O127" s="179">
        <f>ROUND(E127*N127,2)</f>
        <v>1.34</v>
      </c>
      <c r="P127" s="179">
        <v>6.6000000000000003E-2</v>
      </c>
      <c r="Q127" s="179">
        <f>ROUND(E127*P127,2)</f>
        <v>1.32</v>
      </c>
      <c r="R127" s="179"/>
      <c r="S127" s="179" t="s">
        <v>105</v>
      </c>
      <c r="T127" s="180" t="s">
        <v>105</v>
      </c>
      <c r="U127" s="162">
        <v>0.1105</v>
      </c>
      <c r="V127" s="162">
        <f>ROUND(E127*U127,2)</f>
        <v>2.21</v>
      </c>
      <c r="W127" s="162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114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209" t="s">
        <v>289</v>
      </c>
      <c r="D128" s="163"/>
      <c r="E128" s="164">
        <v>20</v>
      </c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110</v>
      </c>
      <c r="AH128" s="153">
        <v>5</v>
      </c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203">
        <v>35</v>
      </c>
      <c r="B129" s="204" t="s">
        <v>282</v>
      </c>
      <c r="C129" s="225" t="s">
        <v>314</v>
      </c>
      <c r="D129" s="205" t="s">
        <v>157</v>
      </c>
      <c r="E129" s="206">
        <v>2</v>
      </c>
      <c r="F129" s="207"/>
      <c r="G129" s="208">
        <f>ROUND(E129*F129,2)</f>
        <v>0</v>
      </c>
      <c r="H129" s="207"/>
      <c r="I129" s="208">
        <v>0</v>
      </c>
      <c r="J129" s="207"/>
      <c r="K129" s="208">
        <v>0</v>
      </c>
      <c r="L129" s="208">
        <v>21</v>
      </c>
      <c r="M129" s="208">
        <v>0</v>
      </c>
      <c r="N129" s="208">
        <v>6.7000000000000004E-2</v>
      </c>
      <c r="O129" s="208">
        <v>0.13</v>
      </c>
      <c r="P129" s="208">
        <v>0</v>
      </c>
      <c r="Q129" s="208">
        <v>0</v>
      </c>
      <c r="R129" s="208"/>
      <c r="S129" s="208" t="s">
        <v>105</v>
      </c>
      <c r="T129" s="162"/>
      <c r="U129" s="162"/>
      <c r="V129" s="162"/>
      <c r="W129" s="162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98"/>
      <c r="B130" s="199"/>
      <c r="C130" s="209" t="s">
        <v>279</v>
      </c>
      <c r="D130" s="201"/>
      <c r="E130" s="202"/>
      <c r="F130" s="200"/>
      <c r="G130" s="200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162"/>
      <c r="U130" s="162"/>
      <c r="V130" s="162"/>
      <c r="W130" s="162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98"/>
      <c r="B131" s="199"/>
      <c r="C131" s="209" t="s">
        <v>283</v>
      </c>
      <c r="D131" s="201"/>
      <c r="E131" s="202">
        <v>2</v>
      </c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162"/>
      <c r="U131" s="162"/>
      <c r="V131" s="162"/>
      <c r="W131" s="162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203">
        <v>36</v>
      </c>
      <c r="B132" s="204" t="s">
        <v>284</v>
      </c>
      <c r="C132" s="226" t="s">
        <v>315</v>
      </c>
      <c r="D132" s="205" t="s">
        <v>157</v>
      </c>
      <c r="E132" s="206">
        <v>120</v>
      </c>
      <c r="F132" s="207"/>
      <c r="G132" s="208">
        <f>ROUND(E132*F132,2)</f>
        <v>0</v>
      </c>
      <c r="H132" s="207"/>
      <c r="I132" s="208">
        <v>0</v>
      </c>
      <c r="J132" s="207"/>
      <c r="K132" s="208">
        <v>0</v>
      </c>
      <c r="L132" s="208">
        <v>21</v>
      </c>
      <c r="M132" s="208">
        <v>0</v>
      </c>
      <c r="N132" s="208">
        <v>0</v>
      </c>
      <c r="O132" s="208">
        <v>0</v>
      </c>
      <c r="P132" s="208">
        <v>0</v>
      </c>
      <c r="Q132" s="208">
        <v>0</v>
      </c>
      <c r="R132" s="208"/>
      <c r="S132" s="208" t="s">
        <v>105</v>
      </c>
      <c r="T132" s="162"/>
      <c r="U132" s="162"/>
      <c r="V132" s="162"/>
      <c r="W132" s="162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98"/>
      <c r="B133" s="199"/>
      <c r="C133" s="209" t="s">
        <v>279</v>
      </c>
      <c r="D133" s="201"/>
      <c r="E133" s="202"/>
      <c r="F133" s="200"/>
      <c r="G133" s="200"/>
      <c r="H133" s="200"/>
      <c r="I133" s="200"/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162"/>
      <c r="U133" s="162"/>
      <c r="V133" s="162"/>
      <c r="W133" s="162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98"/>
      <c r="B134" s="199"/>
      <c r="C134" s="209" t="s">
        <v>285</v>
      </c>
      <c r="D134" s="201"/>
      <c r="E134" s="202">
        <v>120</v>
      </c>
      <c r="F134" s="200"/>
      <c r="G134" s="200"/>
      <c r="H134" s="200"/>
      <c r="I134" s="200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162"/>
      <c r="U134" s="162"/>
      <c r="V134" s="162"/>
      <c r="W134" s="162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203">
        <v>37</v>
      </c>
      <c r="B135" s="204" t="s">
        <v>286</v>
      </c>
      <c r="C135" s="227" t="s">
        <v>316</v>
      </c>
      <c r="D135" s="205" t="s">
        <v>157</v>
      </c>
      <c r="E135" s="206">
        <v>2</v>
      </c>
      <c r="F135" s="207"/>
      <c r="G135" s="208">
        <f>ROUND(E135*F135,2)</f>
        <v>0</v>
      </c>
      <c r="H135" s="207"/>
      <c r="I135" s="208">
        <v>0</v>
      </c>
      <c r="J135" s="207"/>
      <c r="K135" s="208">
        <v>0</v>
      </c>
      <c r="L135" s="208">
        <v>21</v>
      </c>
      <c r="M135" s="208">
        <v>0</v>
      </c>
      <c r="N135" s="208">
        <v>6.7000000000000004E-2</v>
      </c>
      <c r="O135" s="208">
        <v>0.13</v>
      </c>
      <c r="P135" s="208">
        <v>6.7000000000000004E-2</v>
      </c>
      <c r="Q135" s="208">
        <v>0.13</v>
      </c>
      <c r="R135" s="208"/>
      <c r="S135" s="208" t="s">
        <v>105</v>
      </c>
      <c r="T135" s="162"/>
      <c r="U135" s="162"/>
      <c r="V135" s="162"/>
      <c r="W135" s="162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98"/>
      <c r="B136" s="199"/>
      <c r="C136" s="209" t="s">
        <v>279</v>
      </c>
      <c r="D136" s="201"/>
      <c r="E136" s="202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162"/>
      <c r="U136" s="162"/>
      <c r="V136" s="162"/>
      <c r="W136" s="162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98"/>
      <c r="B137" s="199"/>
      <c r="C137" s="209" t="s">
        <v>283</v>
      </c>
      <c r="D137" s="201"/>
      <c r="E137" s="202">
        <v>2</v>
      </c>
      <c r="F137" s="200"/>
      <c r="G137" s="200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162"/>
      <c r="U137" s="162"/>
      <c r="V137" s="162"/>
      <c r="W137" s="162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74">
        <v>38</v>
      </c>
      <c r="B138" s="175" t="s">
        <v>213</v>
      </c>
      <c r="C138" s="228" t="s">
        <v>317</v>
      </c>
      <c r="D138" s="176" t="s">
        <v>157</v>
      </c>
      <c r="E138" s="177">
        <v>6</v>
      </c>
      <c r="F138" s="178"/>
      <c r="G138" s="179">
        <f>ROUND(E138*F138,2)</f>
        <v>0</v>
      </c>
      <c r="H138" s="178"/>
      <c r="I138" s="179">
        <f>ROUND(E138*H138,2)</f>
        <v>0</v>
      </c>
      <c r="J138" s="178"/>
      <c r="K138" s="179">
        <f>ROUND(E138*J138,2)</f>
        <v>0</v>
      </c>
      <c r="L138" s="179">
        <v>21</v>
      </c>
      <c r="M138" s="179">
        <f>G138*(1+L138/100)</f>
        <v>0</v>
      </c>
      <c r="N138" s="179">
        <v>2E-3</v>
      </c>
      <c r="O138" s="179">
        <f>ROUND(E138*N138,2)</f>
        <v>0.01</v>
      </c>
      <c r="P138" s="179">
        <v>0</v>
      </c>
      <c r="Q138" s="179">
        <f>ROUND(E138*P138,2)</f>
        <v>0</v>
      </c>
      <c r="R138" s="179"/>
      <c r="S138" s="179" t="s">
        <v>105</v>
      </c>
      <c r="T138" s="180" t="s">
        <v>105</v>
      </c>
      <c r="U138" s="162">
        <v>0.1</v>
      </c>
      <c r="V138" s="162">
        <f>ROUND(E138*U138,2)</f>
        <v>0.6</v>
      </c>
      <c r="W138" s="162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114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192" t="s">
        <v>279</v>
      </c>
      <c r="D139" s="163"/>
      <c r="E139" s="164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110</v>
      </c>
      <c r="AH139" s="153">
        <v>0</v>
      </c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60"/>
      <c r="B140" s="161"/>
      <c r="C140" s="192" t="s">
        <v>214</v>
      </c>
      <c r="D140" s="163"/>
      <c r="E140" s="164">
        <v>6</v>
      </c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110</v>
      </c>
      <c r="AH140" s="153">
        <v>0</v>
      </c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74">
        <v>39</v>
      </c>
      <c r="B141" s="175" t="s">
        <v>215</v>
      </c>
      <c r="C141" s="229" t="s">
        <v>318</v>
      </c>
      <c r="D141" s="176" t="s">
        <v>157</v>
      </c>
      <c r="E141" s="177">
        <f>E143</f>
        <v>360</v>
      </c>
      <c r="F141" s="178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21</v>
      </c>
      <c r="M141" s="179">
        <f>G141*(1+L141/100)</f>
        <v>0</v>
      </c>
      <c r="N141" s="179">
        <v>0</v>
      </c>
      <c r="O141" s="179">
        <f>ROUND(E141*N141,2)</f>
        <v>0</v>
      </c>
      <c r="P141" s="179">
        <v>0</v>
      </c>
      <c r="Q141" s="179">
        <f>ROUND(E141*P141,2)</f>
        <v>0</v>
      </c>
      <c r="R141" s="179"/>
      <c r="S141" s="179" t="s">
        <v>105</v>
      </c>
      <c r="T141" s="180" t="s">
        <v>105</v>
      </c>
      <c r="U141" s="162">
        <v>0</v>
      </c>
      <c r="V141" s="162">
        <f>ROUND(E141*U141,2)</f>
        <v>0</v>
      </c>
      <c r="W141" s="162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114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192" t="s">
        <v>279</v>
      </c>
      <c r="D142" s="163"/>
      <c r="E142" s="164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110</v>
      </c>
      <c r="AH142" s="153">
        <v>0</v>
      </c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60"/>
      <c r="B143" s="161"/>
      <c r="C143" s="192" t="s">
        <v>281</v>
      </c>
      <c r="D143" s="163"/>
      <c r="E143" s="164">
        <f>6*30*2</f>
        <v>360</v>
      </c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 t="s">
        <v>110</v>
      </c>
      <c r="AH143" s="153">
        <v>0</v>
      </c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74">
        <v>40</v>
      </c>
      <c r="B144" s="175" t="s">
        <v>216</v>
      </c>
      <c r="C144" s="230" t="s">
        <v>319</v>
      </c>
      <c r="D144" s="176" t="s">
        <v>157</v>
      </c>
      <c r="E144" s="177">
        <v>6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9">
        <v>2E-3</v>
      </c>
      <c r="O144" s="179">
        <f>ROUND(E144*N144,2)</f>
        <v>0.01</v>
      </c>
      <c r="P144" s="179">
        <v>2E-3</v>
      </c>
      <c r="Q144" s="179">
        <f>ROUND(E144*P144,2)</f>
        <v>0.01</v>
      </c>
      <c r="R144" s="179"/>
      <c r="S144" s="179" t="s">
        <v>105</v>
      </c>
      <c r="T144" s="180" t="s">
        <v>105</v>
      </c>
      <c r="U144" s="162">
        <v>9.0000000000000011E-2</v>
      </c>
      <c r="V144" s="162">
        <f>ROUND(E144*U144,2)</f>
        <v>0.54</v>
      </c>
      <c r="W144" s="162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114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209" t="s">
        <v>290</v>
      </c>
      <c r="D145" s="163"/>
      <c r="E145" s="164">
        <v>6</v>
      </c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110</v>
      </c>
      <c r="AH145" s="153">
        <v>5</v>
      </c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74">
        <v>41</v>
      </c>
      <c r="B146" s="175" t="s">
        <v>217</v>
      </c>
      <c r="C146" s="231" t="s">
        <v>320</v>
      </c>
      <c r="D146" s="176" t="s">
        <v>103</v>
      </c>
      <c r="E146" s="177">
        <v>1.25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9">
        <v>0</v>
      </c>
      <c r="O146" s="179">
        <f>ROUND(E146*N146,2)</f>
        <v>0</v>
      </c>
      <c r="P146" s="179">
        <v>0</v>
      </c>
      <c r="Q146" s="179">
        <f>ROUND(E146*P146,2)</f>
        <v>0</v>
      </c>
      <c r="R146" s="179"/>
      <c r="S146" s="179" t="s">
        <v>105</v>
      </c>
      <c r="T146" s="180" t="s">
        <v>105</v>
      </c>
      <c r="U146" s="162">
        <v>0.125</v>
      </c>
      <c r="V146" s="162">
        <f>ROUND(E146*U146,2)</f>
        <v>0.16</v>
      </c>
      <c r="W146" s="162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 t="s">
        <v>114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60"/>
      <c r="B147" s="161"/>
      <c r="C147" s="192" t="s">
        <v>218</v>
      </c>
      <c r="D147" s="163"/>
      <c r="E147" s="164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 t="s">
        <v>110</v>
      </c>
      <c r="AH147" s="153">
        <v>0</v>
      </c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60"/>
      <c r="B148" s="161"/>
      <c r="C148" s="192" t="s">
        <v>219</v>
      </c>
      <c r="D148" s="163"/>
      <c r="E148" s="164">
        <v>1.25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110</v>
      </c>
      <c r="AH148" s="153">
        <v>0</v>
      </c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74">
        <v>42</v>
      </c>
      <c r="B149" s="175" t="s">
        <v>220</v>
      </c>
      <c r="C149" s="232" t="s">
        <v>321</v>
      </c>
      <c r="D149" s="176" t="s">
        <v>103</v>
      </c>
      <c r="E149" s="177">
        <v>1.25</v>
      </c>
      <c r="F149" s="178"/>
      <c r="G149" s="179">
        <f>ROUND(E149*F149,2)</f>
        <v>0</v>
      </c>
      <c r="H149" s="178"/>
      <c r="I149" s="179">
        <f>ROUND(E149*H149,2)</f>
        <v>0</v>
      </c>
      <c r="J149" s="178"/>
      <c r="K149" s="179">
        <f>ROUND(E149*J149,2)</f>
        <v>0</v>
      </c>
      <c r="L149" s="179">
        <v>21</v>
      </c>
      <c r="M149" s="179">
        <f>G149*(1+L149/100)</f>
        <v>0</v>
      </c>
      <c r="N149" s="179">
        <v>2.8900000000000002E-3</v>
      </c>
      <c r="O149" s="179">
        <f>ROUND(E149*N149,2)</f>
        <v>0</v>
      </c>
      <c r="P149" s="179">
        <v>0</v>
      </c>
      <c r="Q149" s="179">
        <f>ROUND(E149*P149,2)</f>
        <v>0</v>
      </c>
      <c r="R149" s="179"/>
      <c r="S149" s="179" t="s">
        <v>105</v>
      </c>
      <c r="T149" s="180" t="s">
        <v>105</v>
      </c>
      <c r="U149" s="162">
        <v>0.30000000000000004</v>
      </c>
      <c r="V149" s="162">
        <f>ROUND(E149*U149,2)</f>
        <v>0.38</v>
      </c>
      <c r="W149" s="162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 t="s">
        <v>114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60"/>
      <c r="B150" s="161"/>
      <c r="C150" s="192" t="s">
        <v>221</v>
      </c>
      <c r="D150" s="163"/>
      <c r="E150" s="164"/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110</v>
      </c>
      <c r="AH150" s="153">
        <v>0</v>
      </c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60"/>
      <c r="B151" s="161"/>
      <c r="C151" s="192" t="s">
        <v>219</v>
      </c>
      <c r="D151" s="163"/>
      <c r="E151" s="164">
        <v>1.25</v>
      </c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110</v>
      </c>
      <c r="AH151" s="153">
        <v>0</v>
      </c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74">
        <v>43</v>
      </c>
      <c r="B152" s="175" t="s">
        <v>222</v>
      </c>
      <c r="C152" s="191" t="s">
        <v>223</v>
      </c>
      <c r="D152" s="176" t="s">
        <v>123</v>
      </c>
      <c r="E152" s="177">
        <v>10</v>
      </c>
      <c r="F152" s="178"/>
      <c r="G152" s="179">
        <f>ROUND(E152*F152,2)</f>
        <v>0</v>
      </c>
      <c r="H152" s="178"/>
      <c r="I152" s="179">
        <f>ROUND(E152*H152,2)</f>
        <v>0</v>
      </c>
      <c r="J152" s="178"/>
      <c r="K152" s="179">
        <f>ROUND(E152*J152,2)</f>
        <v>0</v>
      </c>
      <c r="L152" s="179">
        <v>21</v>
      </c>
      <c r="M152" s="179">
        <f>G152*(1+L152/100)</f>
        <v>0</v>
      </c>
      <c r="N152" s="179">
        <v>0</v>
      </c>
      <c r="O152" s="179">
        <f>ROUND(E152*N152,2)</f>
        <v>0</v>
      </c>
      <c r="P152" s="179">
        <v>0</v>
      </c>
      <c r="Q152" s="179">
        <f>ROUND(E152*P152,2)</f>
        <v>0</v>
      </c>
      <c r="R152" s="179" t="s">
        <v>104</v>
      </c>
      <c r="S152" s="179" t="s">
        <v>105</v>
      </c>
      <c r="T152" s="180" t="s">
        <v>105</v>
      </c>
      <c r="U152" s="162">
        <v>1.2E-2</v>
      </c>
      <c r="V152" s="162">
        <f>ROUND(E152*U152,2)</f>
        <v>0.12</v>
      </c>
      <c r="W152" s="162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106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60"/>
      <c r="B153" s="161"/>
      <c r="C153" s="287" t="s">
        <v>224</v>
      </c>
      <c r="D153" s="288"/>
      <c r="E153" s="288"/>
      <c r="F153" s="288"/>
      <c r="G153" s="288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108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192" t="s">
        <v>221</v>
      </c>
      <c r="D154" s="163"/>
      <c r="E154" s="164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110</v>
      </c>
      <c r="AH154" s="153">
        <v>0</v>
      </c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60"/>
      <c r="B155" s="161"/>
      <c r="C155" s="192" t="s">
        <v>225</v>
      </c>
      <c r="D155" s="163"/>
      <c r="E155" s="164">
        <v>10</v>
      </c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 t="s">
        <v>110</v>
      </c>
      <c r="AH155" s="153">
        <v>0</v>
      </c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74">
        <v>44</v>
      </c>
      <c r="B156" s="175" t="s">
        <v>226</v>
      </c>
      <c r="C156" s="191" t="s">
        <v>227</v>
      </c>
      <c r="D156" s="176" t="s">
        <v>123</v>
      </c>
      <c r="E156" s="177">
        <v>10</v>
      </c>
      <c r="F156" s="178"/>
      <c r="G156" s="179">
        <f>ROUND(E156*F156,2)</f>
        <v>0</v>
      </c>
      <c r="H156" s="178"/>
      <c r="I156" s="179">
        <f>ROUND(E156*H156,2)</f>
        <v>0</v>
      </c>
      <c r="J156" s="178"/>
      <c r="K156" s="179">
        <f>ROUND(E156*J156,2)</f>
        <v>0</v>
      </c>
      <c r="L156" s="179">
        <v>21</v>
      </c>
      <c r="M156" s="179">
        <f>G156*(1+L156/100)</f>
        <v>0</v>
      </c>
      <c r="N156" s="179">
        <v>7.400000000000001E-4</v>
      </c>
      <c r="O156" s="179">
        <f>ROUND(E156*N156,2)</f>
        <v>0.01</v>
      </c>
      <c r="P156" s="179">
        <v>0</v>
      </c>
      <c r="Q156" s="179">
        <f>ROUND(E156*P156,2)</f>
        <v>0</v>
      </c>
      <c r="R156" s="179" t="s">
        <v>104</v>
      </c>
      <c r="S156" s="179" t="s">
        <v>105</v>
      </c>
      <c r="T156" s="180" t="s">
        <v>105</v>
      </c>
      <c r="U156" s="162">
        <v>0.08</v>
      </c>
      <c r="V156" s="162">
        <f>ROUND(E156*U156,2)</f>
        <v>0.8</v>
      </c>
      <c r="W156" s="162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114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/>
      <c r="B157" s="161"/>
      <c r="C157" s="192" t="s">
        <v>221</v>
      </c>
      <c r="D157" s="163"/>
      <c r="E157" s="164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110</v>
      </c>
      <c r="AH157" s="153">
        <v>0</v>
      </c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192" t="s">
        <v>225</v>
      </c>
      <c r="D158" s="163"/>
      <c r="E158" s="164">
        <v>10</v>
      </c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110</v>
      </c>
      <c r="AH158" s="153">
        <v>0</v>
      </c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x14ac:dyDescent="0.2">
      <c r="A159" s="168" t="s">
        <v>99</v>
      </c>
      <c r="B159" s="169" t="s">
        <v>67</v>
      </c>
      <c r="C159" s="190" t="s">
        <v>68</v>
      </c>
      <c r="D159" s="170"/>
      <c r="E159" s="171"/>
      <c r="F159" s="172"/>
      <c r="G159" s="172">
        <f>SUMIF(AG160:AG160,"&lt;&gt;NOR",G160:G160)</f>
        <v>0</v>
      </c>
      <c r="H159" s="172"/>
      <c r="I159" s="172">
        <f>SUM(I160:I160)</f>
        <v>0</v>
      </c>
      <c r="J159" s="172"/>
      <c r="K159" s="172">
        <f>SUM(K160:K160)</f>
        <v>0</v>
      </c>
      <c r="L159" s="172"/>
      <c r="M159" s="172">
        <f>SUM(M160:M160)</f>
        <v>0</v>
      </c>
      <c r="N159" s="172"/>
      <c r="O159" s="172">
        <f>SUM(O160:O160)</f>
        <v>0</v>
      </c>
      <c r="P159" s="172"/>
      <c r="Q159" s="172">
        <f>SUM(Q160:Q160)</f>
        <v>0</v>
      </c>
      <c r="R159" s="172"/>
      <c r="S159" s="172"/>
      <c r="T159" s="173"/>
      <c r="U159" s="167"/>
      <c r="V159" s="167">
        <f>SUM(V160:V160)</f>
        <v>32.6</v>
      </c>
      <c r="W159" s="167"/>
      <c r="AG159" t="s">
        <v>100</v>
      </c>
    </row>
    <row r="160" spans="1:60" outlineLevel="1" x14ac:dyDescent="0.2">
      <c r="A160" s="182">
        <v>45</v>
      </c>
      <c r="B160" s="183" t="s">
        <v>228</v>
      </c>
      <c r="C160" s="233" t="s">
        <v>322</v>
      </c>
      <c r="D160" s="184" t="s">
        <v>229</v>
      </c>
      <c r="E160" s="185">
        <v>83.585660000000004</v>
      </c>
      <c r="F160" s="186"/>
      <c r="G160" s="187">
        <f>ROUND(E160*F160,2)</f>
        <v>0</v>
      </c>
      <c r="H160" s="186"/>
      <c r="I160" s="187">
        <f>ROUND(E160*H160,2)</f>
        <v>0</v>
      </c>
      <c r="J160" s="186"/>
      <c r="K160" s="187">
        <f>ROUND(E160*J160,2)</f>
        <v>0</v>
      </c>
      <c r="L160" s="187">
        <v>21</v>
      </c>
      <c r="M160" s="187">
        <f>G160*(1+L160/100)</f>
        <v>0</v>
      </c>
      <c r="N160" s="187">
        <v>0</v>
      </c>
      <c r="O160" s="187">
        <f>ROUND(E160*N160,2)</f>
        <v>0</v>
      </c>
      <c r="P160" s="187">
        <v>0</v>
      </c>
      <c r="Q160" s="187">
        <f>ROUND(E160*P160,2)</f>
        <v>0</v>
      </c>
      <c r="R160" s="187"/>
      <c r="S160" s="187" t="s">
        <v>105</v>
      </c>
      <c r="T160" s="188" t="s">
        <v>105</v>
      </c>
      <c r="U160" s="162">
        <v>0.39</v>
      </c>
      <c r="V160" s="162">
        <f>ROUND(E160*U160,2)</f>
        <v>32.6</v>
      </c>
      <c r="W160" s="162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 t="s">
        <v>230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x14ac:dyDescent="0.2">
      <c r="A161" s="168" t="s">
        <v>99</v>
      </c>
      <c r="B161" s="169" t="s">
        <v>69</v>
      </c>
      <c r="C161" s="190" t="s">
        <v>70</v>
      </c>
      <c r="D161" s="170"/>
      <c r="E161" s="171"/>
      <c r="F161" s="172"/>
      <c r="G161" s="172">
        <f>SUMIF(AG162:AG183,"&lt;&gt;NOR",G162:G183)</f>
        <v>0</v>
      </c>
      <c r="H161" s="172"/>
      <c r="I161" s="172">
        <f>SUM(I162:I183)</f>
        <v>0</v>
      </c>
      <c r="J161" s="172"/>
      <c r="K161" s="172">
        <f>SUM(K162:K183)</f>
        <v>0</v>
      </c>
      <c r="L161" s="172"/>
      <c r="M161" s="172">
        <f>SUM(M162:M183)</f>
        <v>0</v>
      </c>
      <c r="N161" s="172"/>
      <c r="O161" s="172">
        <f>SUM(O162:O183)</f>
        <v>0</v>
      </c>
      <c r="P161" s="172"/>
      <c r="Q161" s="172">
        <f>SUM(Q162:Q183)</f>
        <v>0</v>
      </c>
      <c r="R161" s="172"/>
      <c r="S161" s="172"/>
      <c r="T161" s="173"/>
      <c r="U161" s="167"/>
      <c r="V161" s="167">
        <f>SUM(V162:V183)</f>
        <v>27.44</v>
      </c>
      <c r="W161" s="167"/>
      <c r="AG161" t="s">
        <v>100</v>
      </c>
    </row>
    <row r="162" spans="1:60" outlineLevel="1" x14ac:dyDescent="0.2">
      <c r="A162" s="174">
        <v>46</v>
      </c>
      <c r="B162" s="175" t="s">
        <v>231</v>
      </c>
      <c r="C162" s="191" t="s">
        <v>232</v>
      </c>
      <c r="D162" s="176" t="s">
        <v>229</v>
      </c>
      <c r="E162" s="177">
        <v>14.08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21</v>
      </c>
      <c r="M162" s="179">
        <f>G162*(1+L162/100)</f>
        <v>0</v>
      </c>
      <c r="N162" s="179">
        <v>0</v>
      </c>
      <c r="O162" s="179">
        <f>ROUND(E162*N162,2)</f>
        <v>0</v>
      </c>
      <c r="P162" s="179">
        <v>0</v>
      </c>
      <c r="Q162" s="179">
        <f>ROUND(E162*P162,2)</f>
        <v>0</v>
      </c>
      <c r="R162" s="179"/>
      <c r="S162" s="179" t="s">
        <v>193</v>
      </c>
      <c r="T162" s="180" t="s">
        <v>199</v>
      </c>
      <c r="U162" s="162">
        <v>0</v>
      </c>
      <c r="V162" s="162">
        <f>ROUND(E162*U162,2)</f>
        <v>0</v>
      </c>
      <c r="W162" s="162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106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60"/>
      <c r="B163" s="161"/>
      <c r="C163" s="192" t="s">
        <v>233</v>
      </c>
      <c r="D163" s="163"/>
      <c r="E163" s="164">
        <v>14.08</v>
      </c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110</v>
      </c>
      <c r="AH163" s="153">
        <v>0</v>
      </c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74">
        <v>47</v>
      </c>
      <c r="B164" s="175" t="s">
        <v>234</v>
      </c>
      <c r="C164" s="191" t="s">
        <v>235</v>
      </c>
      <c r="D164" s="176" t="s">
        <v>229</v>
      </c>
      <c r="E164" s="177">
        <v>14.08</v>
      </c>
      <c r="F164" s="178"/>
      <c r="G164" s="179">
        <f>ROUND(E164*F164,2)</f>
        <v>0</v>
      </c>
      <c r="H164" s="178"/>
      <c r="I164" s="179">
        <f>ROUND(E164*H164,2)</f>
        <v>0</v>
      </c>
      <c r="J164" s="178"/>
      <c r="K164" s="179">
        <f>ROUND(E164*J164,2)</f>
        <v>0</v>
      </c>
      <c r="L164" s="179">
        <v>21</v>
      </c>
      <c r="M164" s="179">
        <f>G164*(1+L164/100)</f>
        <v>0</v>
      </c>
      <c r="N164" s="179">
        <v>0</v>
      </c>
      <c r="O164" s="179">
        <f>ROUND(E164*N164,2)</f>
        <v>0</v>
      </c>
      <c r="P164" s="179">
        <v>0</v>
      </c>
      <c r="Q164" s="179">
        <f>ROUND(E164*P164,2)</f>
        <v>0</v>
      </c>
      <c r="R164" s="179"/>
      <c r="S164" s="179" t="s">
        <v>193</v>
      </c>
      <c r="T164" s="180" t="s">
        <v>199</v>
      </c>
      <c r="U164" s="162">
        <v>0</v>
      </c>
      <c r="V164" s="162">
        <f>ROUND(E164*U164,2)</f>
        <v>0</v>
      </c>
      <c r="W164" s="162"/>
      <c r="X164" s="153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106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60"/>
      <c r="B165" s="161"/>
      <c r="C165" s="192" t="s">
        <v>236</v>
      </c>
      <c r="D165" s="163"/>
      <c r="E165" s="164">
        <v>14.08</v>
      </c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110</v>
      </c>
      <c r="AH165" s="153">
        <v>0</v>
      </c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74">
        <v>48</v>
      </c>
      <c r="B166" s="175" t="s">
        <v>237</v>
      </c>
      <c r="C166" s="191" t="s">
        <v>238</v>
      </c>
      <c r="D166" s="176" t="s">
        <v>229</v>
      </c>
      <c r="E166" s="177">
        <v>56.010000000000005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21</v>
      </c>
      <c r="M166" s="179">
        <f>G166*(1+L166/100)</f>
        <v>0</v>
      </c>
      <c r="N166" s="179">
        <v>0</v>
      </c>
      <c r="O166" s="179">
        <f>ROUND(E166*N166,2)</f>
        <v>0</v>
      </c>
      <c r="P166" s="179">
        <v>0</v>
      </c>
      <c r="Q166" s="179">
        <f>ROUND(E166*P166,2)</f>
        <v>0</v>
      </c>
      <c r="R166" s="179"/>
      <c r="S166" s="179" t="s">
        <v>105</v>
      </c>
      <c r="T166" s="180" t="s">
        <v>105</v>
      </c>
      <c r="U166" s="162">
        <v>0.49000000000000005</v>
      </c>
      <c r="V166" s="162">
        <f>ROUND(E166*U166,2)</f>
        <v>27.44</v>
      </c>
      <c r="W166" s="162"/>
      <c r="X166" s="153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106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60"/>
      <c r="B167" s="161"/>
      <c r="C167" s="192" t="s">
        <v>239</v>
      </c>
      <c r="D167" s="163"/>
      <c r="E167" s="164">
        <v>46.695</v>
      </c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53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110</v>
      </c>
      <c r="AH167" s="153">
        <v>0</v>
      </c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60"/>
      <c r="B168" s="161"/>
      <c r="C168" s="192" t="s">
        <v>240</v>
      </c>
      <c r="D168" s="163"/>
      <c r="E168" s="164">
        <v>1.794</v>
      </c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110</v>
      </c>
      <c r="AH168" s="153">
        <v>0</v>
      </c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192" t="s">
        <v>241</v>
      </c>
      <c r="D169" s="163"/>
      <c r="E169" s="164">
        <v>0.55200000000000005</v>
      </c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110</v>
      </c>
      <c r="AH169" s="153">
        <v>0</v>
      </c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60"/>
      <c r="B170" s="161"/>
      <c r="C170" s="192" t="s">
        <v>242</v>
      </c>
      <c r="D170" s="163"/>
      <c r="E170" s="164">
        <v>0.75900000000000001</v>
      </c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110</v>
      </c>
      <c r="AH170" s="153">
        <v>0</v>
      </c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60"/>
      <c r="B171" s="161"/>
      <c r="C171" s="192" t="s">
        <v>243</v>
      </c>
      <c r="D171" s="163"/>
      <c r="E171" s="164">
        <v>6.2100000000000009</v>
      </c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110</v>
      </c>
      <c r="AH171" s="153">
        <v>0</v>
      </c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74">
        <v>49</v>
      </c>
      <c r="B172" s="175" t="s">
        <v>244</v>
      </c>
      <c r="C172" s="191" t="s">
        <v>323</v>
      </c>
      <c r="D172" s="176" t="s">
        <v>229</v>
      </c>
      <c r="E172" s="177">
        <v>280.05</v>
      </c>
      <c r="F172" s="178"/>
      <c r="G172" s="179">
        <f>ROUND(E172*F172,2)</f>
        <v>0</v>
      </c>
      <c r="H172" s="178"/>
      <c r="I172" s="179">
        <f>ROUND(E172*H172,2)</f>
        <v>0</v>
      </c>
      <c r="J172" s="178"/>
      <c r="K172" s="179">
        <f>ROUND(E172*J172,2)</f>
        <v>0</v>
      </c>
      <c r="L172" s="179">
        <v>21</v>
      </c>
      <c r="M172" s="179">
        <f>G172*(1+L172/100)</f>
        <v>0</v>
      </c>
      <c r="N172" s="179">
        <v>0</v>
      </c>
      <c r="O172" s="179">
        <f>ROUND(E172*N172,2)</f>
        <v>0</v>
      </c>
      <c r="P172" s="179">
        <v>0</v>
      </c>
      <c r="Q172" s="179">
        <f>ROUND(E172*P172,2)</f>
        <v>0</v>
      </c>
      <c r="R172" s="179"/>
      <c r="S172" s="179" t="s">
        <v>105</v>
      </c>
      <c r="T172" s="180" t="s">
        <v>105</v>
      </c>
      <c r="U172" s="162">
        <v>0</v>
      </c>
      <c r="V172" s="162">
        <f>ROUND(E172*U172,2)</f>
        <v>0</v>
      </c>
      <c r="W172" s="162"/>
      <c r="X172" s="15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245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60"/>
      <c r="B173" s="161"/>
      <c r="C173" s="192" t="s">
        <v>246</v>
      </c>
      <c r="D173" s="163"/>
      <c r="E173" s="164">
        <v>233.47500000000002</v>
      </c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53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110</v>
      </c>
      <c r="AH173" s="153">
        <v>0</v>
      </c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60"/>
      <c r="B174" s="161"/>
      <c r="C174" s="192" t="s">
        <v>247</v>
      </c>
      <c r="D174" s="163"/>
      <c r="E174" s="164">
        <v>8.9700000000000006</v>
      </c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110</v>
      </c>
      <c r="AH174" s="153">
        <v>0</v>
      </c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60"/>
      <c r="B175" s="161"/>
      <c r="C175" s="192" t="s">
        <v>248</v>
      </c>
      <c r="D175" s="163"/>
      <c r="E175" s="164">
        <v>2.7600000000000002</v>
      </c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5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110</v>
      </c>
      <c r="AH175" s="153">
        <v>0</v>
      </c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192" t="s">
        <v>249</v>
      </c>
      <c r="D176" s="163"/>
      <c r="E176" s="164">
        <v>3.7950000000000004</v>
      </c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110</v>
      </c>
      <c r="AH176" s="153">
        <v>0</v>
      </c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60"/>
      <c r="B177" s="161"/>
      <c r="C177" s="192" t="s">
        <v>250</v>
      </c>
      <c r="D177" s="163"/>
      <c r="E177" s="164">
        <v>31.05</v>
      </c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5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110</v>
      </c>
      <c r="AH177" s="153">
        <v>0</v>
      </c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74">
        <v>50</v>
      </c>
      <c r="B178" s="175" t="s">
        <v>251</v>
      </c>
      <c r="C178" s="234" t="s">
        <v>324</v>
      </c>
      <c r="D178" s="176" t="s">
        <v>229</v>
      </c>
      <c r="E178" s="177">
        <v>56.010000000000005</v>
      </c>
      <c r="F178" s="178"/>
      <c r="G178" s="179">
        <f>ROUND(E178*F178,2)</f>
        <v>0</v>
      </c>
      <c r="H178" s="178"/>
      <c r="I178" s="179">
        <f>ROUND(E178*H178,2)</f>
        <v>0</v>
      </c>
      <c r="J178" s="178"/>
      <c r="K178" s="179">
        <f>ROUND(E178*J178,2)</f>
        <v>0</v>
      </c>
      <c r="L178" s="179">
        <v>21</v>
      </c>
      <c r="M178" s="179">
        <f>G178*(1+L178/100)</f>
        <v>0</v>
      </c>
      <c r="N178" s="179">
        <v>0</v>
      </c>
      <c r="O178" s="179">
        <f>ROUND(E178*N178,2)</f>
        <v>0</v>
      </c>
      <c r="P178" s="179">
        <v>0</v>
      </c>
      <c r="Q178" s="179">
        <f>ROUND(E178*P178,2)</f>
        <v>0</v>
      </c>
      <c r="R178" s="179"/>
      <c r="S178" s="179" t="s">
        <v>105</v>
      </c>
      <c r="T178" s="180" t="s">
        <v>105</v>
      </c>
      <c r="U178" s="162">
        <v>0</v>
      </c>
      <c r="V178" s="162">
        <f>ROUND(E178*U178,2)</f>
        <v>0</v>
      </c>
      <c r="W178" s="162"/>
      <c r="X178" s="153"/>
      <c r="Y178" s="153"/>
      <c r="Z178" s="153"/>
      <c r="AA178" s="153"/>
      <c r="AB178" s="153"/>
      <c r="AC178" s="153"/>
      <c r="AD178" s="153"/>
      <c r="AE178" s="153"/>
      <c r="AF178" s="153"/>
      <c r="AG178" s="153" t="s">
        <v>245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192" t="s">
        <v>239</v>
      </c>
      <c r="D179" s="163"/>
      <c r="E179" s="164">
        <v>46.695</v>
      </c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53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110</v>
      </c>
      <c r="AH179" s="153">
        <v>0</v>
      </c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60"/>
      <c r="B180" s="161"/>
      <c r="C180" s="192" t="s">
        <v>240</v>
      </c>
      <c r="D180" s="163"/>
      <c r="E180" s="164">
        <v>1.794</v>
      </c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5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110</v>
      </c>
      <c r="AH180" s="153">
        <v>0</v>
      </c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60"/>
      <c r="B181" s="161"/>
      <c r="C181" s="192" t="s">
        <v>241</v>
      </c>
      <c r="D181" s="163"/>
      <c r="E181" s="164">
        <v>0.55200000000000005</v>
      </c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110</v>
      </c>
      <c r="AH181" s="153">
        <v>0</v>
      </c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60"/>
      <c r="B182" s="161"/>
      <c r="C182" s="192" t="s">
        <v>242</v>
      </c>
      <c r="D182" s="163"/>
      <c r="E182" s="164">
        <v>0.75900000000000001</v>
      </c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5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110</v>
      </c>
      <c r="AH182" s="153">
        <v>0</v>
      </c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60"/>
      <c r="B183" s="161"/>
      <c r="C183" s="192" t="s">
        <v>243</v>
      </c>
      <c r="D183" s="163"/>
      <c r="E183" s="164">
        <v>6.2100000000000009</v>
      </c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110</v>
      </c>
      <c r="AH183" s="153">
        <v>0</v>
      </c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x14ac:dyDescent="0.2">
      <c r="A184" s="168" t="s">
        <v>99</v>
      </c>
      <c r="B184" s="169" t="s">
        <v>72</v>
      </c>
      <c r="C184" s="190" t="s">
        <v>27</v>
      </c>
      <c r="D184" s="170"/>
      <c r="E184" s="171"/>
      <c r="F184" s="172"/>
      <c r="G184" s="172">
        <f>SUMIF(AG185:AG195,"&lt;&gt;NOR",G185:G195)</f>
        <v>0</v>
      </c>
      <c r="H184" s="172"/>
      <c r="I184" s="172">
        <f>SUM(I185:I195)</f>
        <v>0</v>
      </c>
      <c r="J184" s="172"/>
      <c r="K184" s="172">
        <f>SUM(K185:K195)</f>
        <v>0</v>
      </c>
      <c r="L184" s="172"/>
      <c r="M184" s="172">
        <f>SUM(M185:M195)</f>
        <v>0</v>
      </c>
      <c r="N184" s="172"/>
      <c r="O184" s="172">
        <f>SUM(O185:O195)</f>
        <v>0</v>
      </c>
      <c r="P184" s="172"/>
      <c r="Q184" s="172">
        <f>SUM(Q185:Q195)</f>
        <v>0</v>
      </c>
      <c r="R184" s="172"/>
      <c r="S184" s="172"/>
      <c r="T184" s="173"/>
      <c r="U184" s="167"/>
      <c r="V184" s="167">
        <f>SUM(V185:V195)</f>
        <v>0</v>
      </c>
      <c r="W184" s="167"/>
      <c r="AG184" t="s">
        <v>100</v>
      </c>
    </row>
    <row r="185" spans="1:60" outlineLevel="1" x14ac:dyDescent="0.2">
      <c r="A185" s="174">
        <v>51</v>
      </c>
      <c r="B185" s="175" t="s">
        <v>252</v>
      </c>
      <c r="C185" s="191" t="s">
        <v>253</v>
      </c>
      <c r="D185" s="176" t="s">
        <v>254</v>
      </c>
      <c r="E185" s="177">
        <v>1</v>
      </c>
      <c r="F185" s="178"/>
      <c r="G185" s="179">
        <f>ROUND(E185*F185,2)</f>
        <v>0</v>
      </c>
      <c r="H185" s="178"/>
      <c r="I185" s="179">
        <f>ROUND(E185*H185,2)</f>
        <v>0</v>
      </c>
      <c r="J185" s="178"/>
      <c r="K185" s="179">
        <f>ROUND(E185*J185,2)</f>
        <v>0</v>
      </c>
      <c r="L185" s="179">
        <v>21</v>
      </c>
      <c r="M185" s="179">
        <f>G185*(1+L185/100)</f>
        <v>0</v>
      </c>
      <c r="N185" s="179">
        <v>0</v>
      </c>
      <c r="O185" s="179">
        <f>ROUND(E185*N185,2)</f>
        <v>0</v>
      </c>
      <c r="P185" s="179">
        <v>0</v>
      </c>
      <c r="Q185" s="179">
        <f>ROUND(E185*P185,2)</f>
        <v>0</v>
      </c>
      <c r="R185" s="179"/>
      <c r="S185" s="179" t="s">
        <v>105</v>
      </c>
      <c r="T185" s="180" t="s">
        <v>199</v>
      </c>
      <c r="U185" s="162">
        <v>0</v>
      </c>
      <c r="V185" s="162">
        <f>ROUND(E185*U185,2)</f>
        <v>0</v>
      </c>
      <c r="W185" s="162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255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60"/>
      <c r="B186" s="161"/>
      <c r="C186" s="285" t="s">
        <v>276</v>
      </c>
      <c r="D186" s="286"/>
      <c r="E186" s="286"/>
      <c r="F186" s="286"/>
      <c r="G186" s="286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256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60"/>
      <c r="B187" s="161"/>
      <c r="C187" s="289" t="s">
        <v>257</v>
      </c>
      <c r="D187" s="290"/>
      <c r="E187" s="290"/>
      <c r="F187" s="290"/>
      <c r="G187" s="290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 t="s">
        <v>256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74">
        <v>52</v>
      </c>
      <c r="B188" s="175" t="s">
        <v>258</v>
      </c>
      <c r="C188" s="191" t="s">
        <v>259</v>
      </c>
      <c r="D188" s="176" t="s">
        <v>254</v>
      </c>
      <c r="E188" s="177">
        <v>1</v>
      </c>
      <c r="F188" s="178"/>
      <c r="G188" s="179">
        <f>ROUND(E188*F188,2)</f>
        <v>0</v>
      </c>
      <c r="H188" s="178"/>
      <c r="I188" s="179">
        <f>ROUND(E188*H188,2)</f>
        <v>0</v>
      </c>
      <c r="J188" s="178"/>
      <c r="K188" s="179">
        <f>ROUND(E188*J188,2)</f>
        <v>0</v>
      </c>
      <c r="L188" s="179">
        <v>21</v>
      </c>
      <c r="M188" s="179">
        <f>G188*(1+L188/100)</f>
        <v>0</v>
      </c>
      <c r="N188" s="179">
        <v>0</v>
      </c>
      <c r="O188" s="179">
        <f>ROUND(E188*N188,2)</f>
        <v>0</v>
      </c>
      <c r="P188" s="179">
        <v>0</v>
      </c>
      <c r="Q188" s="179">
        <f>ROUND(E188*P188,2)</f>
        <v>0</v>
      </c>
      <c r="R188" s="179"/>
      <c r="S188" s="179" t="s">
        <v>105</v>
      </c>
      <c r="T188" s="180" t="s">
        <v>199</v>
      </c>
      <c r="U188" s="162">
        <v>0</v>
      </c>
      <c r="V188" s="162">
        <f>ROUND(E188*U188,2)</f>
        <v>0</v>
      </c>
      <c r="W188" s="162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 t="s">
        <v>255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285" t="s">
        <v>277</v>
      </c>
      <c r="D189" s="286"/>
      <c r="E189" s="286"/>
      <c r="F189" s="286"/>
      <c r="G189" s="286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256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ht="22.5" outlineLevel="1" x14ac:dyDescent="0.2">
      <c r="A190" s="160"/>
      <c r="B190" s="161"/>
      <c r="C190" s="289" t="s">
        <v>260</v>
      </c>
      <c r="D190" s="290"/>
      <c r="E190" s="290"/>
      <c r="F190" s="290"/>
      <c r="G190" s="290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53"/>
      <c r="Y190" s="153"/>
      <c r="Z190" s="153"/>
      <c r="AA190" s="153"/>
      <c r="AB190" s="153"/>
      <c r="AC190" s="153"/>
      <c r="AD190" s="153"/>
      <c r="AE190" s="153"/>
      <c r="AF190" s="153"/>
      <c r="AG190" s="153" t="s">
        <v>256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81" t="str">
        <f>C190</f>
        <v>Vyhotovení protokolu o vytyčení stavby se seznamem souřadnic vytyčených bodů a jejich polohopisnými (S-JTSK) a výškopisnými (Bpv) hodnotami.</v>
      </c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74">
        <v>53</v>
      </c>
      <c r="B191" s="175" t="s">
        <v>261</v>
      </c>
      <c r="C191" s="191" t="s">
        <v>262</v>
      </c>
      <c r="D191" s="176" t="s">
        <v>254</v>
      </c>
      <c r="E191" s="177">
        <v>1</v>
      </c>
      <c r="F191" s="178"/>
      <c r="G191" s="179">
        <f>ROUND(E191*F191,2)</f>
        <v>0</v>
      </c>
      <c r="H191" s="178"/>
      <c r="I191" s="179">
        <f>ROUND(E191*H191,2)</f>
        <v>0</v>
      </c>
      <c r="J191" s="178"/>
      <c r="K191" s="179">
        <f>ROUND(E191*J191,2)</f>
        <v>0</v>
      </c>
      <c r="L191" s="179">
        <v>21</v>
      </c>
      <c r="M191" s="179">
        <f>G191*(1+L191/100)</f>
        <v>0</v>
      </c>
      <c r="N191" s="179">
        <v>0</v>
      </c>
      <c r="O191" s="179">
        <f>ROUND(E191*N191,2)</f>
        <v>0</v>
      </c>
      <c r="P191" s="179">
        <v>0</v>
      </c>
      <c r="Q191" s="179">
        <f>ROUND(E191*P191,2)</f>
        <v>0</v>
      </c>
      <c r="R191" s="179"/>
      <c r="S191" s="179" t="s">
        <v>105</v>
      </c>
      <c r="T191" s="180" t="s">
        <v>199</v>
      </c>
      <c r="U191" s="162">
        <v>0</v>
      </c>
      <c r="V191" s="162">
        <f>ROUND(E191*U191,2)</f>
        <v>0</v>
      </c>
      <c r="W191" s="162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255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285" t="s">
        <v>263</v>
      </c>
      <c r="D192" s="286"/>
      <c r="E192" s="286"/>
      <c r="F192" s="286"/>
      <c r="G192" s="286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256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81" t="str">
        <f>C192</f>
        <v>Zaměření a vytýčení stávajících inženýrských sítí v místě stavby z hlediska jejich ochrany při provádění stavby.</v>
      </c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82">
        <v>54</v>
      </c>
      <c r="B193" s="183" t="s">
        <v>264</v>
      </c>
      <c r="C193" s="194" t="s">
        <v>265</v>
      </c>
      <c r="D193" s="184" t="s">
        <v>254</v>
      </c>
      <c r="E193" s="185">
        <v>1</v>
      </c>
      <c r="F193" s="186"/>
      <c r="G193" s="187">
        <f>ROUND(E193*F193,2)</f>
        <v>0</v>
      </c>
      <c r="H193" s="186"/>
      <c r="I193" s="187">
        <f>ROUND(E193*H193,2)</f>
        <v>0</v>
      </c>
      <c r="J193" s="186"/>
      <c r="K193" s="187">
        <f>ROUND(E193*J193,2)</f>
        <v>0</v>
      </c>
      <c r="L193" s="187">
        <v>21</v>
      </c>
      <c r="M193" s="187">
        <f>G193*(1+L193/100)</f>
        <v>0</v>
      </c>
      <c r="N193" s="187">
        <v>0</v>
      </c>
      <c r="O193" s="187">
        <f>ROUND(E193*N193,2)</f>
        <v>0</v>
      </c>
      <c r="P193" s="187">
        <v>0</v>
      </c>
      <c r="Q193" s="187">
        <f>ROUND(E193*P193,2)</f>
        <v>0</v>
      </c>
      <c r="R193" s="187"/>
      <c r="S193" s="187" t="s">
        <v>105</v>
      </c>
      <c r="T193" s="188" t="s">
        <v>199</v>
      </c>
      <c r="U193" s="162">
        <v>0</v>
      </c>
      <c r="V193" s="162">
        <f>ROUND(E193*U193,2)</f>
        <v>0</v>
      </c>
      <c r="W193" s="162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255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74">
        <v>55</v>
      </c>
      <c r="B194" s="175" t="s">
        <v>266</v>
      </c>
      <c r="C194" s="191" t="s">
        <v>267</v>
      </c>
      <c r="D194" s="176" t="s">
        <v>254</v>
      </c>
      <c r="E194" s="177">
        <v>1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9">
        <v>0</v>
      </c>
      <c r="O194" s="179">
        <f>ROUND(E194*N194,2)</f>
        <v>0</v>
      </c>
      <c r="P194" s="179">
        <v>0</v>
      </c>
      <c r="Q194" s="179">
        <f>ROUND(E194*P194,2)</f>
        <v>0</v>
      </c>
      <c r="R194" s="179"/>
      <c r="S194" s="179" t="s">
        <v>105</v>
      </c>
      <c r="T194" s="180" t="s">
        <v>199</v>
      </c>
      <c r="U194" s="162">
        <v>0</v>
      </c>
      <c r="V194" s="162">
        <f>ROUND(E194*U194,2)</f>
        <v>0</v>
      </c>
      <c r="W194" s="162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255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60"/>
      <c r="B195" s="161"/>
      <c r="C195" s="285" t="s">
        <v>268</v>
      </c>
      <c r="D195" s="286"/>
      <c r="E195" s="286"/>
      <c r="F195" s="286"/>
      <c r="G195" s="286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53"/>
      <c r="Y195" s="153"/>
      <c r="Z195" s="153"/>
      <c r="AA195" s="153"/>
      <c r="AB195" s="153"/>
      <c r="AC195" s="153"/>
      <c r="AD195" s="153"/>
      <c r="AE195" s="153"/>
      <c r="AF195" s="153"/>
      <c r="AG195" s="153" t="s">
        <v>256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x14ac:dyDescent="0.2">
      <c r="A196" s="168" t="s">
        <v>99</v>
      </c>
      <c r="B196" s="169" t="s">
        <v>73</v>
      </c>
      <c r="C196" s="190" t="s">
        <v>28</v>
      </c>
      <c r="D196" s="170"/>
      <c r="E196" s="171"/>
      <c r="F196" s="172"/>
      <c r="G196" s="172">
        <f>SUMIF(AG197:AG200,"&lt;&gt;NOR",G197:G200)</f>
        <v>0</v>
      </c>
      <c r="H196" s="172"/>
      <c r="I196" s="172">
        <f>SUM(I197:I200)</f>
        <v>0</v>
      </c>
      <c r="J196" s="172"/>
      <c r="K196" s="172">
        <f>SUM(K197:K200)</f>
        <v>0</v>
      </c>
      <c r="L196" s="172"/>
      <c r="M196" s="172">
        <f>SUM(M197:M200)</f>
        <v>0</v>
      </c>
      <c r="N196" s="172"/>
      <c r="O196" s="172">
        <f>SUM(O197:O200)</f>
        <v>0</v>
      </c>
      <c r="P196" s="172"/>
      <c r="Q196" s="172">
        <f>SUM(Q197:Q200)</f>
        <v>0</v>
      </c>
      <c r="R196" s="172"/>
      <c r="S196" s="172"/>
      <c r="T196" s="173"/>
      <c r="U196" s="167"/>
      <c r="V196" s="167">
        <f>SUM(V197:V200)</f>
        <v>0</v>
      </c>
      <c r="W196" s="167"/>
      <c r="AG196" t="s">
        <v>100</v>
      </c>
    </row>
    <row r="197" spans="1:60" outlineLevel="1" x14ac:dyDescent="0.2">
      <c r="A197" s="174">
        <v>56</v>
      </c>
      <c r="B197" s="175" t="s">
        <v>269</v>
      </c>
      <c r="C197" s="191" t="s">
        <v>270</v>
      </c>
      <c r="D197" s="176" t="s">
        <v>254</v>
      </c>
      <c r="E197" s="177">
        <v>1</v>
      </c>
      <c r="F197" s="178"/>
      <c r="G197" s="179">
        <f>ROUND(E197*F197,2)</f>
        <v>0</v>
      </c>
      <c r="H197" s="178"/>
      <c r="I197" s="179">
        <f>ROUND(E197*H197,2)</f>
        <v>0</v>
      </c>
      <c r="J197" s="178"/>
      <c r="K197" s="179">
        <f>ROUND(E197*J197,2)</f>
        <v>0</v>
      </c>
      <c r="L197" s="179">
        <v>21</v>
      </c>
      <c r="M197" s="179">
        <f>G197*(1+L197/100)</f>
        <v>0</v>
      </c>
      <c r="N197" s="179">
        <v>0</v>
      </c>
      <c r="O197" s="179">
        <f>ROUND(E197*N197,2)</f>
        <v>0</v>
      </c>
      <c r="P197" s="179">
        <v>0</v>
      </c>
      <c r="Q197" s="179">
        <f>ROUND(E197*P197,2)</f>
        <v>0</v>
      </c>
      <c r="R197" s="179"/>
      <c r="S197" s="179" t="s">
        <v>105</v>
      </c>
      <c r="T197" s="180" t="s">
        <v>199</v>
      </c>
      <c r="U197" s="162">
        <v>0</v>
      </c>
      <c r="V197" s="162">
        <f>ROUND(E197*U197,2)</f>
        <v>0</v>
      </c>
      <c r="W197" s="162"/>
      <c r="X197" s="15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255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60"/>
      <c r="B198" s="161"/>
      <c r="C198" s="285" t="s">
        <v>271</v>
      </c>
      <c r="D198" s="286"/>
      <c r="E198" s="286"/>
      <c r="F198" s="286"/>
      <c r="G198" s="286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 t="s">
        <v>256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81" t="str">
        <f>C198</f>
        <v>Náklady na vyhotovení dokumentace skutečného provedení stavby a její předání objednateli v požadované formě a požadovaném počtu.</v>
      </c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74">
        <v>57</v>
      </c>
      <c r="B199" s="175" t="s">
        <v>272</v>
      </c>
      <c r="C199" s="191" t="s">
        <v>273</v>
      </c>
      <c r="D199" s="176" t="s">
        <v>254</v>
      </c>
      <c r="E199" s="177">
        <v>1</v>
      </c>
      <c r="F199" s="178"/>
      <c r="G199" s="179">
        <f>ROUND(E199*F199,2)</f>
        <v>0</v>
      </c>
      <c r="H199" s="178"/>
      <c r="I199" s="179">
        <f>ROUND(E199*H199,2)</f>
        <v>0</v>
      </c>
      <c r="J199" s="178"/>
      <c r="K199" s="179">
        <f>ROUND(E199*J199,2)</f>
        <v>0</v>
      </c>
      <c r="L199" s="179">
        <v>21</v>
      </c>
      <c r="M199" s="179">
        <f>G199*(1+L199/100)</f>
        <v>0</v>
      </c>
      <c r="N199" s="179">
        <v>0</v>
      </c>
      <c r="O199" s="179">
        <f>ROUND(E199*N199,2)</f>
        <v>0</v>
      </c>
      <c r="P199" s="179">
        <v>0</v>
      </c>
      <c r="Q199" s="179">
        <f>ROUND(E199*P199,2)</f>
        <v>0</v>
      </c>
      <c r="R199" s="179"/>
      <c r="S199" s="179" t="s">
        <v>105</v>
      </c>
      <c r="T199" s="180" t="s">
        <v>199</v>
      </c>
      <c r="U199" s="162">
        <v>0</v>
      </c>
      <c r="V199" s="162">
        <f>ROUND(E199*U199,2)</f>
        <v>0</v>
      </c>
      <c r="W199" s="162"/>
      <c r="X199" s="153"/>
      <c r="Y199" s="153"/>
      <c r="Z199" s="153"/>
      <c r="AA199" s="153"/>
      <c r="AB199" s="153"/>
      <c r="AC199" s="153"/>
      <c r="AD199" s="153"/>
      <c r="AE199" s="153"/>
      <c r="AF199" s="153"/>
      <c r="AG199" s="153" t="s">
        <v>255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ht="22.5" outlineLevel="1" x14ac:dyDescent="0.2">
      <c r="A200" s="160"/>
      <c r="B200" s="161"/>
      <c r="C200" s="285" t="s">
        <v>274</v>
      </c>
      <c r="D200" s="286"/>
      <c r="E200" s="286"/>
      <c r="F200" s="286"/>
      <c r="G200" s="286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256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81" t="str">
        <f>C200</f>
        <v>Náklady na provedení skutečného zaměření stavby v rozsahu nezbytném pro zápis změny do katastru nemovitostí a dokumentace skutečného provedení stavby.</v>
      </c>
      <c r="BB200" s="153"/>
      <c r="BC200" s="153"/>
      <c r="BD200" s="153"/>
      <c r="BE200" s="153"/>
      <c r="BF200" s="153"/>
      <c r="BG200" s="153"/>
      <c r="BH200" s="153"/>
    </row>
    <row r="201" spans="1:60" x14ac:dyDescent="0.2">
      <c r="A201" s="5"/>
      <c r="B201" s="6"/>
      <c r="C201" s="195"/>
      <c r="D201" s="8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AE201">
        <v>15</v>
      </c>
      <c r="AF201">
        <v>21</v>
      </c>
    </row>
    <row r="202" spans="1:60" x14ac:dyDescent="0.2">
      <c r="A202" s="156"/>
      <c r="B202" s="157" t="s">
        <v>29</v>
      </c>
      <c r="C202" s="196"/>
      <c r="D202" s="158"/>
      <c r="E202" s="159"/>
      <c r="F202" s="159"/>
      <c r="G202" s="189">
        <f>G8+G23+G53+G106+G109+G119+G159+G161+G184+G196</f>
        <v>0</v>
      </c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AE202">
        <f>SUMIF(L7:L200,AE201,G7:G200)</f>
        <v>0</v>
      </c>
      <c r="AF202">
        <f>SUMIF(L7:L200,AF201,G7:G200)</f>
        <v>0</v>
      </c>
      <c r="AG202" t="s">
        <v>275</v>
      </c>
    </row>
    <row r="203" spans="1:60" x14ac:dyDescent="0.2">
      <c r="C203" s="197"/>
      <c r="D203" s="144"/>
      <c r="AG203" t="s">
        <v>278</v>
      </c>
    </row>
    <row r="204" spans="1:60" x14ac:dyDescent="0.2">
      <c r="D204" s="144"/>
    </row>
    <row r="205" spans="1:60" x14ac:dyDescent="0.2">
      <c r="D205" s="144"/>
    </row>
    <row r="206" spans="1:60" x14ac:dyDescent="0.2">
      <c r="D206" s="144"/>
    </row>
    <row r="207" spans="1:60" x14ac:dyDescent="0.2">
      <c r="D207" s="144"/>
    </row>
    <row r="208" spans="1:60" x14ac:dyDescent="0.2">
      <c r="D208" s="144"/>
    </row>
    <row r="209" spans="4:4" x14ac:dyDescent="0.2">
      <c r="D209" s="144"/>
    </row>
    <row r="210" spans="4:4" x14ac:dyDescent="0.2">
      <c r="D210" s="144"/>
    </row>
    <row r="211" spans="4:4" x14ac:dyDescent="0.2">
      <c r="D211" s="144"/>
    </row>
    <row r="212" spans="4:4" x14ac:dyDescent="0.2">
      <c r="D212" s="144"/>
    </row>
    <row r="213" spans="4:4" x14ac:dyDescent="0.2">
      <c r="D213" s="144"/>
    </row>
    <row r="214" spans="4:4" x14ac:dyDescent="0.2">
      <c r="D214" s="144"/>
    </row>
    <row r="215" spans="4:4" x14ac:dyDescent="0.2">
      <c r="D215" s="144"/>
    </row>
    <row r="216" spans="4:4" x14ac:dyDescent="0.2">
      <c r="D216" s="144"/>
    </row>
    <row r="217" spans="4:4" x14ac:dyDescent="0.2">
      <c r="D217" s="144"/>
    </row>
    <row r="218" spans="4:4" x14ac:dyDescent="0.2">
      <c r="D218" s="144"/>
    </row>
    <row r="219" spans="4:4" x14ac:dyDescent="0.2">
      <c r="D219" s="144"/>
    </row>
    <row r="220" spans="4:4" x14ac:dyDescent="0.2">
      <c r="D220" s="144"/>
    </row>
    <row r="221" spans="4:4" x14ac:dyDescent="0.2">
      <c r="D221" s="144"/>
    </row>
    <row r="222" spans="4:4" x14ac:dyDescent="0.2">
      <c r="D222" s="144"/>
    </row>
    <row r="223" spans="4:4" x14ac:dyDescent="0.2">
      <c r="D223" s="144"/>
    </row>
    <row r="224" spans="4:4" x14ac:dyDescent="0.2">
      <c r="D224" s="144"/>
    </row>
    <row r="225" spans="4:4" x14ac:dyDescent="0.2">
      <c r="D225" s="144"/>
    </row>
    <row r="226" spans="4:4" x14ac:dyDescent="0.2">
      <c r="D226" s="144"/>
    </row>
    <row r="227" spans="4:4" x14ac:dyDescent="0.2">
      <c r="D227" s="144"/>
    </row>
    <row r="228" spans="4:4" x14ac:dyDescent="0.2">
      <c r="D228" s="144"/>
    </row>
    <row r="229" spans="4:4" x14ac:dyDescent="0.2">
      <c r="D229" s="144"/>
    </row>
    <row r="230" spans="4:4" x14ac:dyDescent="0.2">
      <c r="D230" s="144"/>
    </row>
    <row r="231" spans="4:4" x14ac:dyDescent="0.2">
      <c r="D231" s="144"/>
    </row>
    <row r="232" spans="4:4" x14ac:dyDescent="0.2">
      <c r="D232" s="144"/>
    </row>
    <row r="233" spans="4:4" x14ac:dyDescent="0.2">
      <c r="D233" s="144"/>
    </row>
    <row r="234" spans="4:4" x14ac:dyDescent="0.2">
      <c r="D234" s="144"/>
    </row>
    <row r="235" spans="4:4" x14ac:dyDescent="0.2">
      <c r="D235" s="144"/>
    </row>
    <row r="236" spans="4:4" x14ac:dyDescent="0.2">
      <c r="D236" s="144"/>
    </row>
    <row r="237" spans="4:4" x14ac:dyDescent="0.2">
      <c r="D237" s="144"/>
    </row>
    <row r="238" spans="4:4" x14ac:dyDescent="0.2">
      <c r="D238" s="144"/>
    </row>
    <row r="239" spans="4:4" x14ac:dyDescent="0.2">
      <c r="D239" s="144"/>
    </row>
    <row r="240" spans="4:4" x14ac:dyDescent="0.2">
      <c r="D240" s="144"/>
    </row>
    <row r="241" spans="4:4" x14ac:dyDescent="0.2">
      <c r="D241" s="144"/>
    </row>
    <row r="242" spans="4:4" x14ac:dyDescent="0.2">
      <c r="D242" s="144"/>
    </row>
    <row r="243" spans="4:4" x14ac:dyDescent="0.2">
      <c r="D243" s="144"/>
    </row>
    <row r="244" spans="4:4" x14ac:dyDescent="0.2">
      <c r="D244" s="144"/>
    </row>
    <row r="245" spans="4:4" x14ac:dyDescent="0.2">
      <c r="D245" s="144"/>
    </row>
    <row r="246" spans="4:4" x14ac:dyDescent="0.2">
      <c r="D246" s="144"/>
    </row>
    <row r="247" spans="4:4" x14ac:dyDescent="0.2">
      <c r="D247" s="144"/>
    </row>
    <row r="248" spans="4:4" x14ac:dyDescent="0.2">
      <c r="D248" s="144"/>
    </row>
    <row r="249" spans="4:4" x14ac:dyDescent="0.2">
      <c r="D249" s="144"/>
    </row>
    <row r="250" spans="4:4" x14ac:dyDescent="0.2">
      <c r="D250" s="144"/>
    </row>
    <row r="251" spans="4:4" x14ac:dyDescent="0.2">
      <c r="D251" s="144"/>
    </row>
    <row r="252" spans="4:4" x14ac:dyDescent="0.2">
      <c r="D252" s="144"/>
    </row>
    <row r="253" spans="4:4" x14ac:dyDescent="0.2">
      <c r="D253" s="144"/>
    </row>
    <row r="254" spans="4:4" x14ac:dyDescent="0.2">
      <c r="D254" s="144"/>
    </row>
    <row r="255" spans="4:4" x14ac:dyDescent="0.2">
      <c r="D255" s="144"/>
    </row>
    <row r="256" spans="4:4" x14ac:dyDescent="0.2">
      <c r="D256" s="144"/>
    </row>
    <row r="257" spans="4:4" x14ac:dyDescent="0.2">
      <c r="D257" s="144"/>
    </row>
    <row r="258" spans="4:4" x14ac:dyDescent="0.2">
      <c r="D258" s="144"/>
    </row>
    <row r="259" spans="4:4" x14ac:dyDescent="0.2">
      <c r="D259" s="144"/>
    </row>
    <row r="260" spans="4:4" x14ac:dyDescent="0.2">
      <c r="D260" s="144"/>
    </row>
    <row r="261" spans="4:4" x14ac:dyDescent="0.2">
      <c r="D261" s="144"/>
    </row>
    <row r="262" spans="4:4" x14ac:dyDescent="0.2">
      <c r="D262" s="144"/>
    </row>
    <row r="263" spans="4:4" x14ac:dyDescent="0.2">
      <c r="D263" s="144"/>
    </row>
    <row r="264" spans="4:4" x14ac:dyDescent="0.2">
      <c r="D264" s="144"/>
    </row>
    <row r="265" spans="4:4" x14ac:dyDescent="0.2">
      <c r="D265" s="144"/>
    </row>
    <row r="266" spans="4:4" x14ac:dyDescent="0.2">
      <c r="D266" s="144"/>
    </row>
    <row r="267" spans="4:4" x14ac:dyDescent="0.2">
      <c r="D267" s="144"/>
    </row>
    <row r="268" spans="4:4" x14ac:dyDescent="0.2">
      <c r="D268" s="144"/>
    </row>
    <row r="269" spans="4:4" x14ac:dyDescent="0.2">
      <c r="D269" s="144"/>
    </row>
    <row r="270" spans="4:4" x14ac:dyDescent="0.2">
      <c r="D270" s="144"/>
    </row>
    <row r="271" spans="4:4" x14ac:dyDescent="0.2">
      <c r="D271" s="144"/>
    </row>
    <row r="272" spans="4:4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  <row r="5001" spans="4:4" x14ac:dyDescent="0.2">
      <c r="D5001" s="144"/>
    </row>
    <row r="5002" spans="4:4" x14ac:dyDescent="0.2">
      <c r="D5002" s="144"/>
    </row>
    <row r="5003" spans="4:4" x14ac:dyDescent="0.2">
      <c r="D5003" s="144"/>
    </row>
    <row r="5004" spans="4:4" x14ac:dyDescent="0.2">
      <c r="D5004" s="144"/>
    </row>
    <row r="5005" spans="4:4" x14ac:dyDescent="0.2">
      <c r="D5005" s="144"/>
    </row>
    <row r="5006" spans="4:4" x14ac:dyDescent="0.2">
      <c r="D5006" s="144"/>
    </row>
    <row r="5007" spans="4:4" x14ac:dyDescent="0.2">
      <c r="D5007" s="144"/>
    </row>
    <row r="5008" spans="4:4" x14ac:dyDescent="0.2">
      <c r="D5008" s="144"/>
    </row>
    <row r="5009" spans="4:4" x14ac:dyDescent="0.2">
      <c r="D5009" s="144"/>
    </row>
  </sheetData>
  <sheetProtection password="EB99" sheet="1" objects="1" scenarios="1"/>
  <mergeCells count="15">
    <mergeCell ref="C35:G35"/>
    <mergeCell ref="A1:G1"/>
    <mergeCell ref="C2:G2"/>
    <mergeCell ref="C3:G3"/>
    <mergeCell ref="C4:G4"/>
    <mergeCell ref="C10:G10"/>
    <mergeCell ref="C195:G195"/>
    <mergeCell ref="C198:G198"/>
    <mergeCell ref="C200:G200"/>
    <mergeCell ref="C153:G153"/>
    <mergeCell ref="C186:G186"/>
    <mergeCell ref="C187:G187"/>
    <mergeCell ref="C189:G189"/>
    <mergeCell ref="C190:G190"/>
    <mergeCell ref="C192:G19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101 102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101 102 Pol'!Názvy_tisku</vt:lpstr>
      <vt:lpstr>oadresa</vt:lpstr>
      <vt:lpstr>Stavba!Objednatel</vt:lpstr>
      <vt:lpstr>Stavba!Objekt</vt:lpstr>
      <vt:lpstr>'SO 101 102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kovar</dc:creator>
  <cp:lastModifiedBy>Miroslav Patočka</cp:lastModifiedBy>
  <cp:lastPrinted>2014-02-28T09:52:57Z</cp:lastPrinted>
  <dcterms:created xsi:type="dcterms:W3CDTF">2009-04-08T07:15:50Z</dcterms:created>
  <dcterms:modified xsi:type="dcterms:W3CDTF">2019-08-07T13:08:55Z</dcterms:modified>
</cp:coreProperties>
</file>